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eferat 624\50 Jahrbuch\20_Tabellen_JB\20_Tabellen_2024\30 Endfassung\Kapitel C\"/>
    </mc:Choice>
  </mc:AlternateContent>
  <bookViews>
    <workbookView xWindow="0" yWindow="0" windowWidth="28800" windowHeight="13140" activeTab="1"/>
  </bookViews>
  <sheets>
    <sheet name="Vorbemerkung" sheetId="4" r:id="rId1"/>
    <sheet name="SJ 2024 Kapitel C, I" sheetId="1" r:id="rId2"/>
    <sheet name="Tabelle1" sheetId="2" state="hidden" r:id="rId3"/>
  </sheets>
  <definedNames>
    <definedName name="_xlnm.Print_Area" localSheetId="1">'SJ 2024 Kapitel C, I'!$A$1:$AF$71</definedName>
    <definedName name="_xlnm.Print_Area" localSheetId="0">Vorbemerkung!$A$1:$H$13</definedName>
  </definedNames>
  <calcPr calcId="162913"/>
</workbook>
</file>

<file path=xl/calcChain.xml><?xml version="1.0" encoding="utf-8"?>
<calcChain xmlns="http://schemas.openxmlformats.org/spreadsheetml/2006/main">
  <c r="J96" i="2" l="1"/>
  <c r="J98" i="2"/>
  <c r="J99" i="2"/>
  <c r="J100" i="2"/>
  <c r="J102" i="2"/>
  <c r="J104" i="2"/>
  <c r="J106" i="2"/>
  <c r="J107" i="2"/>
  <c r="J108" i="2"/>
  <c r="J109" i="2"/>
  <c r="J111" i="2"/>
  <c r="J112" i="2"/>
  <c r="J95" i="2"/>
  <c r="G96" i="2"/>
  <c r="G98" i="2"/>
  <c r="G99" i="2"/>
  <c r="G100" i="2"/>
  <c r="G102" i="2"/>
  <c r="G104" i="2"/>
  <c r="G106" i="2"/>
  <c r="G107" i="2"/>
  <c r="G108" i="2"/>
  <c r="G109" i="2"/>
  <c r="G111" i="2"/>
  <c r="G112" i="2"/>
  <c r="F96" i="2"/>
  <c r="F98" i="2"/>
  <c r="F99" i="2"/>
  <c r="F100" i="2"/>
  <c r="F102" i="2"/>
  <c r="F104" i="2"/>
  <c r="F106" i="2"/>
  <c r="F107" i="2"/>
  <c r="F108" i="2"/>
  <c r="F109" i="2"/>
  <c r="F111" i="2"/>
  <c r="F112" i="2"/>
  <c r="G95" i="2"/>
  <c r="F95" i="2"/>
  <c r="E96" i="2"/>
  <c r="I96" i="2"/>
  <c r="E98" i="2"/>
  <c r="I98" i="2"/>
  <c r="E99" i="2"/>
  <c r="I99" i="2"/>
  <c r="E100" i="2"/>
  <c r="I100" i="2"/>
  <c r="E102" i="2"/>
  <c r="I102" i="2"/>
  <c r="E104" i="2"/>
  <c r="I104" i="2"/>
  <c r="E106" i="2"/>
  <c r="I106" i="2"/>
  <c r="E107" i="2"/>
  <c r="I107" i="2"/>
  <c r="E108" i="2"/>
  <c r="I108" i="2"/>
  <c r="E109" i="2"/>
  <c r="I109" i="2"/>
  <c r="E111" i="2"/>
  <c r="I111" i="2"/>
  <c r="E112" i="2"/>
  <c r="I112" i="2"/>
  <c r="E95" i="2"/>
  <c r="I95" i="2"/>
  <c r="D96" i="2"/>
  <c r="H96" i="2"/>
  <c r="D98" i="2"/>
  <c r="H98" i="2"/>
  <c r="D99" i="2"/>
  <c r="H99" i="2"/>
  <c r="D100" i="2"/>
  <c r="H100" i="2"/>
  <c r="D102" i="2"/>
  <c r="H102" i="2"/>
  <c r="D104" i="2"/>
  <c r="H104" i="2"/>
  <c r="D106" i="2"/>
  <c r="H106" i="2"/>
  <c r="D107" i="2"/>
  <c r="H107" i="2"/>
  <c r="D108" i="2"/>
  <c r="H108" i="2"/>
  <c r="D109" i="2"/>
  <c r="H109" i="2"/>
  <c r="D111" i="2"/>
  <c r="H111" i="2"/>
  <c r="D112" i="2"/>
  <c r="H112" i="2"/>
  <c r="D95" i="2"/>
  <c r="H95" i="2"/>
  <c r="H76" i="2"/>
  <c r="H78" i="2"/>
  <c r="H79" i="2"/>
  <c r="H80" i="2"/>
  <c r="H82" i="2"/>
  <c r="H84" i="2"/>
  <c r="H86" i="2"/>
  <c r="H87" i="2"/>
  <c r="H88" i="2"/>
  <c r="H89" i="2"/>
  <c r="H91" i="2"/>
  <c r="H92" i="2"/>
  <c r="H75" i="2"/>
  <c r="G76" i="2"/>
  <c r="G78" i="2"/>
  <c r="G79" i="2"/>
  <c r="G80" i="2"/>
  <c r="G82" i="2"/>
  <c r="G84" i="2"/>
  <c r="G86" i="2"/>
  <c r="G87" i="2"/>
  <c r="G88" i="2"/>
  <c r="G89" i="2"/>
  <c r="G91" i="2"/>
  <c r="G92" i="2"/>
  <c r="G75" i="2"/>
  <c r="E76" i="2"/>
  <c r="E78" i="2"/>
  <c r="E79" i="2"/>
  <c r="E80" i="2"/>
  <c r="E82" i="2"/>
  <c r="E84" i="2"/>
  <c r="E86" i="2"/>
  <c r="E87" i="2"/>
  <c r="E88" i="2"/>
  <c r="E89" i="2"/>
  <c r="E91" i="2"/>
  <c r="E92" i="2"/>
  <c r="E75" i="2"/>
  <c r="F76" i="2"/>
  <c r="I76" i="2"/>
  <c r="F78" i="2"/>
  <c r="I78" i="2"/>
  <c r="F79" i="2"/>
  <c r="I79" i="2"/>
  <c r="F80" i="2"/>
  <c r="I80" i="2"/>
  <c r="F82" i="2"/>
  <c r="I82" i="2"/>
  <c r="F84" i="2"/>
  <c r="I84" i="2"/>
  <c r="F86" i="2"/>
  <c r="I86" i="2"/>
  <c r="F87" i="2"/>
  <c r="I87" i="2"/>
  <c r="F88" i="2"/>
  <c r="I88" i="2"/>
  <c r="F89" i="2"/>
  <c r="I89" i="2"/>
  <c r="F91" i="2"/>
  <c r="I91" i="2"/>
  <c r="F92" i="2"/>
  <c r="I92" i="2"/>
  <c r="F75" i="2"/>
  <c r="I75" i="2"/>
  <c r="D76" i="2"/>
  <c r="D78" i="2"/>
  <c r="D79" i="2"/>
  <c r="D80" i="2"/>
  <c r="D82" i="2"/>
  <c r="D84" i="2"/>
  <c r="D86" i="2"/>
  <c r="D87" i="2"/>
  <c r="D88" i="2"/>
  <c r="D89" i="2"/>
  <c r="D91" i="2"/>
  <c r="D92" i="2"/>
  <c r="D75" i="2"/>
  <c r="C46" i="2"/>
  <c r="C50" i="2"/>
  <c r="D46" i="2"/>
  <c r="D50" i="2"/>
  <c r="F46" i="2"/>
  <c r="F50" i="2"/>
  <c r="G46" i="2"/>
  <c r="G50" i="2"/>
  <c r="H46" i="2"/>
  <c r="H50" i="2"/>
  <c r="I46" i="2"/>
  <c r="I50" i="2"/>
  <c r="J46" i="2"/>
  <c r="J50" i="2"/>
  <c r="K46" i="2"/>
  <c r="K50" i="2"/>
  <c r="M46" i="2"/>
  <c r="M50" i="2"/>
  <c r="N46" i="2"/>
  <c r="N50" i="2"/>
  <c r="O46" i="2"/>
  <c r="O50" i="2"/>
  <c r="P46" i="2"/>
  <c r="P50" i="2"/>
  <c r="Q46" i="2"/>
  <c r="Q50" i="2"/>
  <c r="R46" i="2"/>
  <c r="R50" i="2"/>
  <c r="S46" i="2"/>
  <c r="S50" i="2"/>
  <c r="U46" i="2"/>
  <c r="U50" i="2"/>
  <c r="C44" i="2"/>
  <c r="C48" i="2"/>
  <c r="D44" i="2"/>
  <c r="D48" i="2"/>
  <c r="F44" i="2"/>
  <c r="F48" i="2"/>
  <c r="G44" i="2"/>
  <c r="G48" i="2"/>
  <c r="H44" i="2"/>
  <c r="H48" i="2"/>
  <c r="I44" i="2"/>
  <c r="I48" i="2"/>
  <c r="J44" i="2"/>
  <c r="J48" i="2"/>
  <c r="K44" i="2"/>
  <c r="K48" i="2"/>
  <c r="M44" i="2"/>
  <c r="M48" i="2"/>
  <c r="N44" i="2"/>
  <c r="N48" i="2"/>
  <c r="O44" i="2"/>
  <c r="O48" i="2"/>
  <c r="P44" i="2"/>
  <c r="P48" i="2"/>
  <c r="Q44" i="2"/>
  <c r="Q48" i="2"/>
  <c r="R44" i="2"/>
  <c r="R48" i="2"/>
  <c r="S44" i="2"/>
  <c r="S48" i="2"/>
  <c r="U44" i="2"/>
  <c r="U48" i="2"/>
  <c r="B46" i="2"/>
  <c r="B50" i="2"/>
  <c r="B44" i="2"/>
  <c r="B48" i="2"/>
  <c r="T40" i="2"/>
  <c r="T42" i="2"/>
  <c r="L40" i="2"/>
  <c r="L42" i="2"/>
  <c r="E42" i="2"/>
  <c r="E40" i="2"/>
  <c r="T36" i="2"/>
  <c r="T38" i="2"/>
  <c r="L36" i="2"/>
  <c r="L38" i="2"/>
  <c r="E36" i="2"/>
  <c r="E38" i="2"/>
  <c r="T32" i="2"/>
  <c r="T34" i="2"/>
  <c r="L32" i="2"/>
  <c r="L34" i="2"/>
  <c r="E32" i="2"/>
  <c r="E34" i="2"/>
  <c r="T28" i="2"/>
  <c r="T30" i="2"/>
  <c r="L28" i="2"/>
  <c r="L30" i="2"/>
  <c r="E28" i="2"/>
  <c r="E30" i="2"/>
  <c r="T24" i="2"/>
  <c r="T44" i="2"/>
  <c r="T26" i="2"/>
  <c r="T46" i="2"/>
  <c r="L24" i="2"/>
  <c r="L44" i="2"/>
  <c r="L26" i="2"/>
  <c r="L46" i="2"/>
  <c r="E24" i="2"/>
  <c r="E44" i="2"/>
  <c r="E26" i="2"/>
  <c r="E46" i="2"/>
  <c r="T20" i="2"/>
  <c r="T22" i="2"/>
  <c r="L20" i="2"/>
  <c r="L22" i="2"/>
  <c r="L50" i="2"/>
  <c r="E22" i="2"/>
  <c r="E20" i="2"/>
  <c r="H62" i="2"/>
  <c r="H54" i="2"/>
  <c r="H56" i="2"/>
  <c r="H57" i="2"/>
  <c r="H58" i="2"/>
  <c r="H60" i="2"/>
  <c r="H64" i="2"/>
  <c r="H65" i="2"/>
  <c r="H66" i="2"/>
  <c r="H67" i="2"/>
  <c r="H69" i="2"/>
  <c r="H70" i="2"/>
  <c r="H53" i="2"/>
  <c r="G54" i="2"/>
  <c r="G56" i="2"/>
  <c r="G57" i="2"/>
  <c r="G58" i="2"/>
  <c r="G60" i="2"/>
  <c r="G62" i="2"/>
  <c r="G64" i="2"/>
  <c r="G65" i="2"/>
  <c r="G66" i="2"/>
  <c r="G67" i="2"/>
  <c r="G69" i="2"/>
  <c r="G70" i="2"/>
  <c r="G53" i="2"/>
  <c r="F54" i="2"/>
  <c r="F56" i="2"/>
  <c r="F57" i="2"/>
  <c r="F58" i="2"/>
  <c r="F60" i="2"/>
  <c r="F62" i="2"/>
  <c r="F64" i="2"/>
  <c r="F65" i="2"/>
  <c r="F66" i="2"/>
  <c r="F67" i="2"/>
  <c r="F69" i="2"/>
  <c r="F70" i="2"/>
  <c r="F53" i="2"/>
  <c r="D54" i="2"/>
  <c r="D56" i="2"/>
  <c r="D57" i="2"/>
  <c r="D58" i="2"/>
  <c r="D60" i="2"/>
  <c r="D62" i="2"/>
  <c r="D64" i="2"/>
  <c r="D65" i="2"/>
  <c r="D66" i="2"/>
  <c r="D67" i="2"/>
  <c r="D69" i="2"/>
  <c r="D70" i="2"/>
  <c r="D53" i="2"/>
  <c r="C56" i="2"/>
  <c r="C57" i="2"/>
  <c r="C58" i="2"/>
  <c r="C60" i="2"/>
  <c r="C62" i="2"/>
  <c r="C64" i="2"/>
  <c r="C65" i="2"/>
  <c r="C66" i="2"/>
  <c r="C67" i="2"/>
  <c r="C69" i="2"/>
  <c r="C70" i="2"/>
  <c r="C54" i="2"/>
  <c r="C53" i="2"/>
  <c r="E18" i="2"/>
  <c r="E50" i="2"/>
  <c r="E16" i="2"/>
  <c r="E48" i="2"/>
  <c r="T18" i="2"/>
  <c r="T50" i="2"/>
  <c r="T16" i="2"/>
  <c r="T48" i="2"/>
  <c r="L18" i="2"/>
  <c r="L16" i="2"/>
  <c r="L48" i="2"/>
</calcChain>
</file>

<file path=xl/sharedStrings.xml><?xml version="1.0" encoding="utf-8"?>
<sst xmlns="http://schemas.openxmlformats.org/spreadsheetml/2006/main" count="426" uniqueCount="140">
  <si>
    <t>Rechtsform</t>
  </si>
  <si>
    <t>Durch-</t>
  </si>
  <si>
    <t>Betriebe</t>
  </si>
  <si>
    <t>Fläche</t>
  </si>
  <si>
    <t>schnittl.</t>
  </si>
  <si>
    <t>Betriebs-</t>
  </si>
  <si>
    <t>Zahl</t>
  </si>
  <si>
    <t>Anteil</t>
  </si>
  <si>
    <t>1000 ha</t>
  </si>
  <si>
    <t>größe</t>
  </si>
  <si>
    <t>in %</t>
  </si>
  <si>
    <t>LF</t>
  </si>
  <si>
    <t>ha LF</t>
  </si>
  <si>
    <t>Einzelunternehmen</t>
  </si>
  <si>
    <t>davon</t>
  </si>
  <si>
    <t xml:space="preserve">   Gesell. bürgerl. Rechts</t>
  </si>
  <si>
    <t xml:space="preserve">   Offene Handelsges.</t>
  </si>
  <si>
    <t xml:space="preserve">   Kommanditgesellschaft</t>
  </si>
  <si>
    <t xml:space="preserve">   Sonstige Personen-</t>
  </si>
  <si>
    <t xml:space="preserve">   gesellschaften</t>
  </si>
  <si>
    <t>Juristische Personen</t>
  </si>
  <si>
    <t xml:space="preserve">   eingetrag. Genossenschaft</t>
  </si>
  <si>
    <t xml:space="preserve">   GmbH</t>
  </si>
  <si>
    <t xml:space="preserve">   Aktiengesellschaft</t>
  </si>
  <si>
    <t>des öffentlichen Rechts</t>
  </si>
  <si>
    <t xml:space="preserve">Betriebe insgesamt </t>
  </si>
  <si>
    <t>darunter</t>
  </si>
  <si>
    <r>
      <t>Personengesellschaften</t>
    </r>
    <r>
      <rPr>
        <b/>
        <vertAlign val="superscript"/>
        <sz val="10"/>
        <rFont val="Times New Roman"/>
        <family val="1"/>
      </rPr>
      <t>1)</t>
    </r>
  </si>
  <si>
    <r>
      <t>des privaten Rechts</t>
    </r>
    <r>
      <rPr>
        <b/>
        <vertAlign val="superscript"/>
        <sz val="10"/>
        <rFont val="Times New Roman"/>
        <family val="1"/>
      </rPr>
      <t>2)</t>
    </r>
    <r>
      <rPr>
        <b/>
        <sz val="10"/>
        <rFont val="Times New Roman"/>
        <family val="1"/>
      </rPr>
      <t xml:space="preserve"> </t>
    </r>
  </si>
  <si>
    <r>
      <t xml:space="preserve">   Sonstige jur. Personen</t>
    </r>
    <r>
      <rPr>
        <vertAlign val="superscript"/>
        <sz val="10"/>
        <rFont val="Times New Roman"/>
        <family val="1"/>
      </rPr>
      <t>2)</t>
    </r>
  </si>
  <si>
    <t>Deutschland</t>
  </si>
  <si>
    <t/>
  </si>
  <si>
    <t>Davon Betriebe der Rechtsform</t>
  </si>
  <si>
    <t>Noch: Davon Betriebe der Rechtsform</t>
  </si>
  <si>
    <t>noch: davon</t>
  </si>
  <si>
    <t>Juris-</t>
  </si>
  <si>
    <t>Natürliche</t>
  </si>
  <si>
    <t>tische</t>
  </si>
  <si>
    <t>Personengemeinschaften, -gesellschaften</t>
  </si>
  <si>
    <t>noch: Pers.</t>
  </si>
  <si>
    <t>Personen</t>
  </si>
  <si>
    <t>Sonstige</t>
  </si>
  <si>
    <t>Einzel-</t>
  </si>
  <si>
    <t>gesellschaften</t>
  </si>
  <si>
    <t>des</t>
  </si>
  <si>
    <t>Einge-</t>
  </si>
  <si>
    <t>Gesell-</t>
  </si>
  <si>
    <t>Aktien-</t>
  </si>
  <si>
    <t>Anstalt,</t>
  </si>
  <si>
    <t>juris-</t>
  </si>
  <si>
    <t>Insgesamt</t>
  </si>
  <si>
    <t>privaten</t>
  </si>
  <si>
    <t>schaft</t>
  </si>
  <si>
    <t>Stiftung</t>
  </si>
  <si>
    <t>öffent-</t>
  </si>
  <si>
    <t>zusammen</t>
  </si>
  <si>
    <t>unter-</t>
  </si>
  <si>
    <t>Offene</t>
  </si>
  <si>
    <t>Kommandit-</t>
  </si>
  <si>
    <t>Gesellsch.</t>
  </si>
  <si>
    <t>Nicht</t>
  </si>
  <si>
    <t>Rechts</t>
  </si>
  <si>
    <t>tragener</t>
  </si>
  <si>
    <t>tragene</t>
  </si>
  <si>
    <t>mit be-</t>
  </si>
  <si>
    <t>gesell-</t>
  </si>
  <si>
    <t>und</t>
  </si>
  <si>
    <t>lichen</t>
  </si>
  <si>
    <t>Handels-</t>
  </si>
  <si>
    <t>einge-</t>
  </si>
  <si>
    <t>Personen-</t>
  </si>
  <si>
    <t>schränkter</t>
  </si>
  <si>
    <t>andere</t>
  </si>
  <si>
    <t>nehmen</t>
  </si>
  <si>
    <t>bürgerl.</t>
  </si>
  <si>
    <t>gemein-</t>
  </si>
  <si>
    <t>Verein</t>
  </si>
  <si>
    <t>Genossen-</t>
  </si>
  <si>
    <t>Haftung</t>
  </si>
  <si>
    <t>Zweck-</t>
  </si>
  <si>
    <t>Haftung 1)</t>
  </si>
  <si>
    <t>schaften</t>
  </si>
  <si>
    <t>vermögen</t>
  </si>
  <si>
    <t>1</t>
  </si>
  <si>
    <t>2</t>
  </si>
  <si>
    <t>3</t>
  </si>
  <si>
    <t>4</t>
  </si>
  <si>
    <t>5</t>
  </si>
  <si>
    <t>6</t>
  </si>
  <si>
    <t>7</t>
  </si>
  <si>
    <t>8</t>
  </si>
  <si>
    <t>9</t>
  </si>
  <si>
    <t>10</t>
  </si>
  <si>
    <t>11</t>
  </si>
  <si>
    <t>12</t>
  </si>
  <si>
    <t>13</t>
  </si>
  <si>
    <t>14</t>
  </si>
  <si>
    <t>15</t>
  </si>
  <si>
    <t>16</t>
  </si>
  <si>
    <t>17</t>
  </si>
  <si>
    <t>Sonstige jurist</t>
  </si>
  <si>
    <t>Sonstige Personengemeinschaften</t>
  </si>
  <si>
    <t xml:space="preserve">Personengemeinschaften insgesamt </t>
  </si>
  <si>
    <t>Anteil in %</t>
  </si>
  <si>
    <t>Betr. In 1000</t>
  </si>
  <si>
    <t>Personengesellschaften1)</t>
  </si>
  <si>
    <t xml:space="preserve">des privaten Rechts2) </t>
  </si>
  <si>
    <t xml:space="preserve">   Sonstige jur. Personen2)</t>
  </si>
  <si>
    <t>Stadtstaaten</t>
  </si>
  <si>
    <t>Brandenburg</t>
  </si>
  <si>
    <t>MV</t>
  </si>
  <si>
    <t>SN</t>
  </si>
  <si>
    <t>ST</t>
  </si>
  <si>
    <t>TH</t>
  </si>
  <si>
    <t>Neue Länder</t>
  </si>
  <si>
    <t>Früh. Bundesgebiet</t>
  </si>
  <si>
    <t>Früheres Bundesgebiet</t>
  </si>
  <si>
    <t xml:space="preserve">   Kommanditgesellschaft </t>
  </si>
  <si>
    <t xml:space="preserve">15. Landwirtschaftliche Betriebe nach Rechtsformen  </t>
  </si>
  <si>
    <t xml:space="preserve">.   </t>
  </si>
  <si>
    <t>C. Landwirtschaft</t>
  </si>
  <si>
    <t>Vorbemerkungen: Soweit nicht besonders vermerkt, umfasst der Bereich Landwirtschaft auch den Gartenbau und den Weinbau (siehe Kap. C. VIII.).</t>
  </si>
  <si>
    <t>Zahlreiche der hier aufgeführten Ergebnisse stammen aus Erhebungen der auf der Grundlage des Agrarstatistikgesetzes durchgeführten Bundesstatistiken, und zwar sowohl aus jährlichen bzw. mehrmals jährlich durchgeführten Erhebungen, z. B. über Bodennutzung, Ernte und Viehbestände, als auch den in mehrjährigen Abständen durchgeführten Landwirtschaftszählungen und Agrarstrukturerhebungen. Das Statistische Bundesamt veröffentlicht ausführliche Ergebnisse dieser Statistiken für den Bund und die Länder. Regionalergebnisse, soweit verfügbar, werden von den Landesämtern für Statistik sowie in  https://www.regionalstatistik.de angeboten.</t>
  </si>
  <si>
    <t xml:space="preserve">Ferner wurden im Bundesministerium für Ernährung und Landwirtschaft (BMEL) anfallende Ergebnisse aus den sogenannten ”Geschäftsstatistiken” und anderen Berichten aufgenommen. </t>
  </si>
  <si>
    <t xml:space="preserve">Die Kapitel über die Verwendung der pflanzlichen Produktion und die Futtermittelwirtschaft, über die gesamte Nahrungsmittelproduktion sowie über die Berechnung des Produktionswertes und der Vorleistungen sind aus den Ergebnissen der in der BLE über diese Gebiete bearbeiteten Gesamtrechnungen entstanden. </t>
  </si>
  <si>
    <t>I. Betriebe</t>
  </si>
  <si>
    <t xml:space="preserve">Vorbemerkungen: Dieses Kapitel enthält insbesondere Ergebnisse der Landwirtschaftszählung 2010 und der Agrarstrukturerhebung 2016, daneben auch aus früheren Agrarberichterstattungen. Während sich bis 1998 der Erfassungsbereich der totalen Agrarberichterstattung auf alle Betriebe und Besitzeinheiten mit einer landwirtschaftlich oder forstwirtschaftlich genutzten Fläche von jeweils 1 ha und mehr sowie auf alle Betriebe und Besitzeinheiten mit einer landwirtschaftlich genutzten Fläche unter 1 ha (einschließlich der Betriebe ohne landwirtschaftlich genutzte Fläche), deren natürliche Erzeugungseinheiten mindestens einer jährlichen landwirtschaftlichen Markterzeugung von 1 ha landwirtschaftlich genutzter Fläche entsprechen, erstreckte, wurden Forstbetriebe in der Abgrenzung nach der Hauptproduktionsrichtung (siehe unten) in Jahren mit repräsentativer Agrarberichterstattung nicht erfasst. </t>
  </si>
  <si>
    <t>Ab 1999 ist die untere Erfassungsgrenze auf 2 ha LF angehoben worden. Landwirtschaftliche Betriebe mit weniger als 2 ha LF wurden seitdem nur noch erfasst, wenn festgelegte Mindestgrößen ausgewählter Tierkategorien oder Spezialkulturen erreicht werden. Für Forstbetriebe gelten 10 ha Waldfläche als untere Grenze. Ab 2010 wurden die unteren Erfassungsgrenzen landwirtschaftlicher Betriebe weiter erhöht. So gilt statt der 2 ha-Grenze nun ein Flächenumfang von 5 ha LF als Mindestgröße.</t>
  </si>
  <si>
    <t xml:space="preserve">In weiteren Tabellen zur Betriebsstruktur kommt die EU-Typologie für landwirtschaftliche Betriebe (Tabelle 29 - 3030300) zur Anwendung. Dieses Klassifizierungssystem zur Einteilung der Betriebe nach ihrer wirtschaftlichen Ausrichtung (Betriebsform) und zur Bestimmung der wirtschaftlichen Betriebsgröße wurde ab 2010 geändert. Die zuvor verwendeten Standarddeckungsbeiträge (SDB) sind durch Standard-Outputs (SO) ersetzt worden. Wesentlicher Unterschied ist, dass die in den SDB in Ansatz gebrachten variablen Kosten bei den Standard-Output-Werten nicht mehr berücksichtigt werden. Die Standard-Outputs sind definiert als geldwerte Bruttomarktleistung landwirtschaftlicher Erzeugnisse. In Tabelle 31 (3031200) sind die aktuell maßgebenden Standard-Outputwerte  ausgewiesen. </t>
  </si>
  <si>
    <t>Die landwirtschaftlichen Betriebe von Einzelunternehmen können nach dem Erwerbscharakter bzw. nach sozialökonomischen Kriterien in Haupt- und Nebenerwerbsbetriebe gegliedert werden. Ab der Landwirtschaftszählung 2010 erfolgt die Zuordnung nach dem Verhältnis von betrieblichem und außerbetrieblichem Einkommen des Betriebsinhabers bzw. des Inhaberpaares. Haupterwerbsbetriebe sind Betriebe ohne außerbetriebliches Einkommen sowie Betriebe, in denen das betriebliche Einkommen größer ist als das Einkommen aus außerbetrieblichen Quellen. Nebenerwerbsbetriebe sind Betriebe, in denen das außerbetriebliche Einkommen größer ist als das Einkommen aus dem landwirtschaftlichen Betrieb. Die Einkommensangaben beruhen auf der Selbsteinschätzung der Befragten.</t>
  </si>
  <si>
    <t>Veröffentlicht unter: BMEL-Statistik.de</t>
  </si>
  <si>
    <t>Verlängerte Datenreihen erhalten Sie durch Aufklappen der Gruppierung in der Kopfzeile.</t>
  </si>
  <si>
    <t>Personengesellschaften</t>
  </si>
  <si>
    <t xml:space="preserve">   Sonstige jur. Personen</t>
  </si>
  <si>
    <t xml:space="preserve">   Eingetrag. Genossenschaft </t>
  </si>
  <si>
    <r>
      <t xml:space="preserve">Neue Länder </t>
    </r>
    <r>
      <rPr>
        <b/>
        <vertAlign val="superscript"/>
        <sz val="7"/>
        <color theme="1"/>
        <rFont val="Times New Roman"/>
        <family val="1"/>
      </rPr>
      <t xml:space="preserve">1) </t>
    </r>
  </si>
  <si>
    <r>
      <t xml:space="preserve">Früheres Bundesgebiet </t>
    </r>
    <r>
      <rPr>
        <b/>
        <vertAlign val="superscript"/>
        <sz val="7"/>
        <color theme="1"/>
        <rFont val="Times New Roman"/>
        <family val="1"/>
      </rPr>
      <t>1)</t>
    </r>
    <r>
      <rPr>
        <b/>
        <vertAlign val="superscript"/>
        <sz val="7.5"/>
        <color theme="1"/>
        <rFont val="Times New Roman"/>
        <family val="1"/>
      </rPr>
      <t xml:space="preserve"> </t>
    </r>
  </si>
  <si>
    <r>
      <t xml:space="preserve">Deutschland </t>
    </r>
    <r>
      <rPr>
        <b/>
        <vertAlign val="superscript"/>
        <sz val="7"/>
        <color theme="1"/>
        <rFont val="Times New Roman"/>
        <family val="1"/>
      </rPr>
      <t xml:space="preserve">2) </t>
    </r>
  </si>
  <si>
    <t>Q u e l l e: Statistisches Bundesamt, Sonderauswertung [41121-0503]; BMEL (723).</t>
  </si>
  <si>
    <t>1 000 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</si>
</sst>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 ##0_)"/>
    <numFmt numFmtId="165" formatCode="#\ ##0"/>
    <numFmt numFmtId="166" formatCode="#\ ##0.0,_)"/>
    <numFmt numFmtId="167" formatCode="#\ ##0_)\ "/>
    <numFmt numFmtId="168" formatCode="#\ ##0.0_)"/>
    <numFmt numFmtId="169" formatCode="0.0_)"/>
    <numFmt numFmtId="170" formatCode="###0_)"/>
    <numFmt numFmtId="171" formatCode="##0_)"/>
    <numFmt numFmtId="172" formatCode="##0.0_)"/>
    <numFmt numFmtId="173" formatCode="0.0\ \ \ "/>
    <numFmt numFmtId="174" formatCode="0_)"/>
  </numFmts>
  <fonts count="28" x14ac:knownFonts="1">
    <font>
      <sz val="10"/>
      <name val="Arial"/>
    </font>
    <font>
      <sz val="10"/>
      <name val="Arial"/>
      <family val="2"/>
    </font>
    <font>
      <b/>
      <sz val="10"/>
      <name val="Times New Roman"/>
      <family val="1"/>
    </font>
    <font>
      <b/>
      <vertAlign val="superscript"/>
      <sz val="10"/>
      <name val="Times New Roman"/>
      <family val="1"/>
    </font>
    <font>
      <sz val="10"/>
      <name val="Times New Roman"/>
      <family val="1"/>
    </font>
    <font>
      <vertAlign val="superscript"/>
      <sz val="10"/>
      <name val="Times New Roman"/>
      <family val="1"/>
    </font>
    <font>
      <b/>
      <sz val="10"/>
      <name val="Arial"/>
      <family val="2"/>
    </font>
    <font>
      <sz val="10"/>
      <name val="Arial"/>
      <family val="2"/>
    </font>
    <font>
      <b/>
      <sz val="14"/>
      <color rgb="FF000000"/>
      <name val="Times New Roman"/>
      <family val="1"/>
    </font>
    <font>
      <b/>
      <sz val="8.5"/>
      <color rgb="FF000000"/>
      <name val="Times New Roman"/>
      <family val="1"/>
    </font>
    <font>
      <sz val="8.5"/>
      <color rgb="FF000000"/>
      <name val="Times New Roman"/>
      <family val="1"/>
    </font>
    <font>
      <b/>
      <sz val="11"/>
      <color rgb="FF000000"/>
      <name val="Times New Roman"/>
      <family val="1"/>
    </font>
    <font>
      <sz val="8"/>
      <color rgb="FF000000"/>
      <name val="Times New Roman"/>
      <family val="1"/>
    </font>
    <font>
      <b/>
      <i/>
      <sz val="7.5"/>
      <color theme="1"/>
      <name val="Times New Roman"/>
      <family val="1"/>
    </font>
    <font>
      <b/>
      <sz val="7.5"/>
      <color theme="1"/>
      <name val="Times New Roman"/>
      <family val="1"/>
    </font>
    <font>
      <sz val="7.5"/>
      <color theme="1"/>
      <name val="Times New Roman"/>
      <family val="1"/>
    </font>
    <font>
      <i/>
      <sz val="7.5"/>
      <color theme="1"/>
      <name val="Times New Roman"/>
      <family val="1"/>
    </font>
    <font>
      <sz val="7"/>
      <color theme="1"/>
      <name val="Times New Roman"/>
      <family val="1"/>
    </font>
    <font>
      <b/>
      <sz val="11"/>
      <color theme="1"/>
      <name val="Times New Roman"/>
      <family val="1"/>
    </font>
    <font>
      <sz val="6.5"/>
      <color theme="1"/>
      <name val="Times New Roman"/>
      <family val="1"/>
    </font>
    <font>
      <b/>
      <vertAlign val="superscript"/>
      <sz val="7"/>
      <color theme="1"/>
      <name val="Times New Roman"/>
      <family val="1"/>
    </font>
    <font>
      <b/>
      <sz val="7"/>
      <color theme="1"/>
      <name val="Times New Roman"/>
      <family val="1"/>
    </font>
    <font>
      <b/>
      <vertAlign val="superscript"/>
      <sz val="7.5"/>
      <color theme="1"/>
      <name val="Times New Roman"/>
      <family val="1"/>
    </font>
    <font>
      <sz val="7.5"/>
      <color theme="1"/>
      <name val="MetaNormalLF-Roman"/>
    </font>
    <font>
      <b/>
      <sz val="6.5"/>
      <color theme="1"/>
      <name val="Times New Roman"/>
      <family val="1"/>
    </font>
    <font>
      <b/>
      <i/>
      <sz val="6.5"/>
      <color theme="1"/>
      <name val="Times New Roman"/>
      <family val="1"/>
    </font>
    <font>
      <sz val="6.5"/>
      <color theme="1"/>
      <name val="Arial"/>
      <family val="2"/>
    </font>
    <font>
      <sz val="8"/>
      <color theme="1"/>
      <name val="Times New Roman"/>
      <family val="1"/>
    </font>
  </fonts>
  <fills count="4">
    <fill>
      <patternFill patternType="none"/>
    </fill>
    <fill>
      <patternFill patternType="gray125"/>
    </fill>
    <fill>
      <patternFill patternType="solid">
        <fgColor indexed="41"/>
        <bgColor indexed="64"/>
      </patternFill>
    </fill>
    <fill>
      <patternFill patternType="solid">
        <fgColor rgb="FFFFFF00"/>
        <bgColor indexed="64"/>
      </patternFill>
    </fill>
  </fills>
  <borders count="2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right/>
      <top style="thin">
        <color indexed="8"/>
      </top>
      <bottom/>
      <diagonal/>
    </border>
    <border>
      <left/>
      <right style="thin">
        <color auto="1"/>
      </right>
      <top/>
      <bottom/>
      <diagonal/>
    </border>
    <border>
      <left/>
      <right/>
      <top style="thin">
        <color indexed="64"/>
      </top>
      <bottom/>
      <diagonal/>
    </border>
  </borders>
  <cellStyleXfs count="3">
    <xf numFmtId="0" fontId="0" fillId="0" borderId="0"/>
    <xf numFmtId="0" fontId="1" fillId="0" borderId="0"/>
    <xf numFmtId="0" fontId="7" fillId="0" borderId="0"/>
  </cellStyleXfs>
  <cellXfs count="159">
    <xf numFmtId="0" fontId="0" fillId="0" borderId="0" xfId="0"/>
    <xf numFmtId="0" fontId="2" fillId="0" borderId="0" xfId="0" applyFont="1" applyBorder="1" applyAlignment="1">
      <alignment horizontal="left"/>
    </xf>
    <xf numFmtId="0" fontId="4" fillId="0" borderId="0" xfId="0" applyFont="1" applyBorder="1" applyAlignment="1">
      <alignment horizontal="left"/>
    </xf>
    <xf numFmtId="0" fontId="1" fillId="0" borderId="0" xfId="0" applyFont="1"/>
    <xf numFmtId="49" fontId="4" fillId="2" borderId="14" xfId="0" applyNumberFormat="1" applyFont="1" applyFill="1" applyBorder="1" applyAlignment="1">
      <alignment horizontal="left" vertical="center" wrapText="1"/>
    </xf>
    <xf numFmtId="49" fontId="4" fillId="2" borderId="15" xfId="0" applyNumberFormat="1" applyFont="1" applyFill="1" applyBorder="1" applyAlignment="1">
      <alignment horizontal="center" vertical="center" wrapText="1"/>
    </xf>
    <xf numFmtId="49" fontId="4" fillId="2" borderId="16" xfId="0" applyNumberFormat="1" applyFont="1" applyFill="1" applyBorder="1" applyAlignment="1">
      <alignment horizontal="center" vertical="center" wrapText="1"/>
    </xf>
    <xf numFmtId="49" fontId="4" fillId="2" borderId="17" xfId="0" applyNumberFormat="1" applyFont="1" applyFill="1" applyBorder="1" applyAlignment="1">
      <alignment horizontal="left" vertical="center" wrapText="1"/>
    </xf>
    <xf numFmtId="49" fontId="4" fillId="2" borderId="18" xfId="0" applyNumberFormat="1" applyFont="1" applyFill="1" applyBorder="1" applyAlignment="1">
      <alignment horizontal="left" vertical="center" wrapText="1"/>
    </xf>
    <xf numFmtId="49" fontId="4" fillId="2" borderId="19" xfId="0" applyNumberFormat="1" applyFont="1" applyFill="1" applyBorder="1" applyAlignment="1">
      <alignment horizontal="left" vertical="center" wrapText="1"/>
    </xf>
    <xf numFmtId="49" fontId="4" fillId="2" borderId="14" xfId="0" applyNumberFormat="1" applyFont="1" applyFill="1" applyBorder="1" applyAlignment="1">
      <alignment horizontal="center" vertical="center" wrapText="1"/>
    </xf>
    <xf numFmtId="49" fontId="4" fillId="2" borderId="17" xfId="0" applyNumberFormat="1" applyFont="1" applyFill="1" applyBorder="1" applyAlignment="1">
      <alignment horizontal="center" vertical="center" wrapText="1"/>
    </xf>
    <xf numFmtId="49" fontId="4" fillId="2" borderId="0" xfId="0" applyNumberFormat="1" applyFont="1" applyFill="1" applyAlignment="1">
      <alignment horizontal="left" vertical="center" wrapText="1"/>
    </xf>
    <xf numFmtId="49" fontId="4" fillId="2" borderId="19"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49" fontId="4" fillId="2" borderId="20" xfId="0" applyNumberFormat="1" applyFont="1" applyFill="1" applyBorder="1" applyAlignment="1">
      <alignment horizontal="left" vertical="center" wrapText="1"/>
    </xf>
    <xf numFmtId="0" fontId="0" fillId="3" borderId="0" xfId="0" applyFill="1"/>
    <xf numFmtId="49" fontId="4" fillId="3" borderId="14" xfId="0" applyNumberFormat="1" applyFont="1" applyFill="1" applyBorder="1" applyAlignment="1">
      <alignment horizontal="center" vertical="center" wrapText="1"/>
    </xf>
    <xf numFmtId="49" fontId="4" fillId="3" borderId="17" xfId="0" applyNumberFormat="1" applyFont="1" applyFill="1" applyBorder="1" applyAlignment="1">
      <alignment horizontal="left" vertical="center" wrapText="1"/>
    </xf>
    <xf numFmtId="49" fontId="4" fillId="3" borderId="17" xfId="0" applyNumberFormat="1" applyFont="1" applyFill="1" applyBorder="1" applyAlignment="1">
      <alignment horizontal="center" vertical="center" wrapText="1"/>
    </xf>
    <xf numFmtId="49" fontId="4" fillId="3" borderId="20" xfId="0" applyNumberFormat="1" applyFont="1" applyFill="1" applyBorder="1" applyAlignment="1">
      <alignment horizontal="left" vertical="center" wrapText="1"/>
    </xf>
    <xf numFmtId="49" fontId="4" fillId="3" borderId="16" xfId="0" applyNumberFormat="1" applyFont="1" applyFill="1" applyBorder="1" applyAlignment="1">
      <alignment horizontal="center" vertical="center" wrapText="1"/>
    </xf>
    <xf numFmtId="49" fontId="4" fillId="3" borderId="19" xfId="0" applyNumberFormat="1" applyFont="1" applyFill="1" applyBorder="1" applyAlignment="1">
      <alignment horizontal="left" vertical="center" wrapText="1"/>
    </xf>
    <xf numFmtId="49" fontId="4" fillId="3" borderId="19" xfId="0" applyNumberFormat="1" applyFont="1" applyFill="1" applyBorder="1" applyAlignment="1">
      <alignment horizontal="center" vertical="center" wrapText="1"/>
    </xf>
    <xf numFmtId="49" fontId="4" fillId="3" borderId="15" xfId="0" applyNumberFormat="1" applyFont="1" applyFill="1" applyBorder="1" applyAlignment="1">
      <alignment horizontal="left" vertical="center" wrapText="1"/>
    </xf>
    <xf numFmtId="49" fontId="4" fillId="3" borderId="18" xfId="0" applyNumberFormat="1" applyFont="1" applyFill="1" applyBorder="1" applyAlignment="1">
      <alignment horizontal="center" vertical="center" wrapText="1"/>
    </xf>
    <xf numFmtId="49" fontId="4" fillId="3" borderId="18" xfId="0" applyNumberFormat="1" applyFont="1" applyFill="1" applyBorder="1" applyAlignment="1">
      <alignment horizontal="left" vertical="center" wrapText="1"/>
    </xf>
    <xf numFmtId="49" fontId="4" fillId="3" borderId="14" xfId="0" applyNumberFormat="1" applyFont="1" applyFill="1" applyBorder="1" applyAlignment="1">
      <alignment horizontal="left" vertical="center" wrapText="1"/>
    </xf>
    <xf numFmtId="172" fontId="6" fillId="0" borderId="0" xfId="0" applyNumberFormat="1" applyFont="1"/>
    <xf numFmtId="172" fontId="0" fillId="0" borderId="0" xfId="0" applyNumberFormat="1"/>
    <xf numFmtId="0" fontId="1" fillId="3" borderId="0" xfId="0" applyFont="1" applyFill="1"/>
    <xf numFmtId="0" fontId="2" fillId="0" borderId="0" xfId="0" applyFont="1" applyFill="1" applyBorder="1" applyAlignment="1">
      <alignment horizontal="left"/>
    </xf>
    <xf numFmtId="0" fontId="0" fillId="0" borderId="0" xfId="0" applyAlignment="1">
      <alignment horizontal="right"/>
    </xf>
    <xf numFmtId="0" fontId="0" fillId="3" borderId="0" xfId="0" applyFill="1" applyAlignment="1">
      <alignment horizontal="right"/>
    </xf>
    <xf numFmtId="0" fontId="0" fillId="0" borderId="0" xfId="0" applyFill="1"/>
    <xf numFmtId="0" fontId="9" fillId="0" borderId="0" xfId="0" applyFont="1" applyAlignment="1">
      <alignment horizontal="justify" vertical="center"/>
    </xf>
    <xf numFmtId="0" fontId="10" fillId="0" borderId="0" xfId="0" applyFont="1" applyAlignment="1">
      <alignment horizontal="left" vertical="top" wrapText="1"/>
    </xf>
    <xf numFmtId="0" fontId="12" fillId="0" borderId="0" xfId="0" applyFont="1" applyAlignment="1">
      <alignment horizontal="center" vertical="center"/>
    </xf>
    <xf numFmtId="169" fontId="13" fillId="0" borderId="0" xfId="0" applyNumberFormat="1" applyFont="1" applyFill="1" applyBorder="1"/>
    <xf numFmtId="168" fontId="14" fillId="0" borderId="0" xfId="0" applyNumberFormat="1" applyFont="1" applyFill="1" applyBorder="1"/>
    <xf numFmtId="169" fontId="13" fillId="0" borderId="0" xfId="0" applyNumberFormat="1" applyFont="1" applyFill="1" applyBorder="1" applyAlignment="1">
      <alignment horizontal="right"/>
    </xf>
    <xf numFmtId="164" fontId="14" fillId="0" borderId="0" xfId="0" applyNumberFormat="1" applyFont="1" applyFill="1" applyBorder="1"/>
    <xf numFmtId="165" fontId="14" fillId="0" borderId="0" xfId="0" applyNumberFormat="1" applyFont="1" applyFill="1" applyBorder="1"/>
    <xf numFmtId="164" fontId="14" fillId="0" borderId="21" xfId="0" applyNumberFormat="1" applyFont="1" applyFill="1" applyBorder="1"/>
    <xf numFmtId="169" fontId="16" fillId="0" borderId="0" xfId="0" applyNumberFormat="1" applyFont="1" applyFill="1" applyBorder="1"/>
    <xf numFmtId="164" fontId="15" fillId="0" borderId="0" xfId="0" applyNumberFormat="1" applyFont="1" applyFill="1" applyBorder="1"/>
    <xf numFmtId="0" fontId="17" fillId="0" borderId="0" xfId="0" applyFont="1" applyFill="1"/>
    <xf numFmtId="0" fontId="19" fillId="0" borderId="1" xfId="0" applyFont="1" applyFill="1" applyBorder="1" applyAlignment="1">
      <alignment horizontal="centerContinuous"/>
    </xf>
    <xf numFmtId="0" fontId="19" fillId="0" borderId="11" xfId="0" applyFont="1" applyFill="1" applyBorder="1" applyAlignment="1">
      <alignment horizontal="centerContinuous" vertical="center"/>
    </xf>
    <xf numFmtId="0" fontId="19" fillId="0" borderId="12" xfId="0" applyFont="1" applyFill="1" applyBorder="1" applyAlignment="1">
      <alignment horizontal="centerContinuous" vertical="center"/>
    </xf>
    <xf numFmtId="0" fontId="19" fillId="0" borderId="13" xfId="0" applyFont="1" applyFill="1" applyBorder="1" applyAlignment="1">
      <alignment horizontal="centerContinuous" vertical="center"/>
    </xf>
    <xf numFmtId="0" fontId="17" fillId="0" borderId="11" xfId="0" applyFont="1" applyFill="1" applyBorder="1" applyAlignment="1">
      <alignment horizontal="centerContinuous" vertical="center"/>
    </xf>
    <xf numFmtId="0" fontId="17" fillId="0" borderId="12" xfId="0" applyFont="1" applyFill="1" applyBorder="1" applyAlignment="1">
      <alignment horizontal="centerContinuous" vertical="center"/>
    </xf>
    <xf numFmtId="0" fontId="17" fillId="0" borderId="13" xfId="0" applyFont="1" applyFill="1" applyBorder="1" applyAlignment="1">
      <alignment horizontal="centerContinuous" vertical="center"/>
    </xf>
    <xf numFmtId="0" fontId="19" fillId="0" borderId="2" xfId="0" applyFont="1" applyFill="1" applyBorder="1" applyAlignment="1">
      <alignment horizontal="centerContinuous"/>
    </xf>
    <xf numFmtId="0" fontId="19" fillId="0" borderId="1" xfId="0" applyFont="1" applyFill="1" applyBorder="1"/>
    <xf numFmtId="0" fontId="19" fillId="0" borderId="6" xfId="0" applyFont="1" applyFill="1" applyBorder="1"/>
    <xf numFmtId="0" fontId="19" fillId="0" borderId="7" xfId="0" applyFont="1" applyFill="1" applyBorder="1" applyAlignment="1">
      <alignment horizontal="centerContinuous"/>
    </xf>
    <xf numFmtId="0" fontId="17" fillId="0" borderId="7" xfId="0" applyFont="1" applyFill="1" applyBorder="1" applyAlignment="1">
      <alignment horizontal="centerContinuous"/>
    </xf>
    <xf numFmtId="0" fontId="17" fillId="0" borderId="7" xfId="0" applyFont="1" applyFill="1" applyBorder="1" applyAlignment="1">
      <alignment horizontal="center"/>
    </xf>
    <xf numFmtId="0" fontId="19" fillId="0" borderId="21" xfId="0" applyFont="1" applyFill="1" applyBorder="1" applyAlignment="1">
      <alignment horizontal="centerContinuous"/>
    </xf>
    <xf numFmtId="0" fontId="19" fillId="0" borderId="9" xfId="0" applyFont="1" applyFill="1" applyBorder="1" applyAlignment="1">
      <alignment horizontal="centerContinuous"/>
    </xf>
    <xf numFmtId="0" fontId="17" fillId="0" borderId="9" xfId="0" applyFont="1" applyFill="1" applyBorder="1" applyAlignment="1">
      <alignment horizontal="centerContinuous"/>
    </xf>
    <xf numFmtId="0" fontId="17" fillId="0" borderId="9" xfId="0" applyFont="1" applyFill="1" applyBorder="1" applyAlignment="1">
      <alignment horizontal="center"/>
    </xf>
    <xf numFmtId="0" fontId="19" fillId="0" borderId="3" xfId="0" applyFont="1" applyFill="1" applyBorder="1"/>
    <xf numFmtId="0" fontId="19" fillId="0" borderId="5" xfId="0" applyFont="1" applyFill="1" applyBorder="1"/>
    <xf numFmtId="0" fontId="17" fillId="0" borderId="2" xfId="0" applyFont="1" applyFill="1" applyBorder="1" applyAlignment="1">
      <alignment horizontal="centerContinuous"/>
    </xf>
    <xf numFmtId="0" fontId="17" fillId="0" borderId="2" xfId="0" applyFont="1" applyFill="1" applyBorder="1" applyAlignment="1">
      <alignment horizontal="center"/>
    </xf>
    <xf numFmtId="164" fontId="19" fillId="0" borderId="3" xfId="0" applyNumberFormat="1" applyFont="1" applyFill="1" applyBorder="1"/>
    <xf numFmtId="0" fontId="19" fillId="0" borderId="10" xfId="0" applyFont="1" applyFill="1" applyBorder="1" applyAlignment="1">
      <alignment horizontal="centerContinuous"/>
    </xf>
    <xf numFmtId="0" fontId="19" fillId="0" borderId="3" xfId="0" applyFont="1" applyFill="1" applyBorder="1" applyAlignment="1">
      <alignment horizontal="centerContinuous" vertical="top"/>
    </xf>
    <xf numFmtId="0" fontId="19" fillId="0" borderId="10" xfId="0" applyFont="1" applyFill="1" applyBorder="1" applyAlignment="1">
      <alignment horizontal="centerContinuous" vertical="top"/>
    </xf>
    <xf numFmtId="0" fontId="17" fillId="0" borderId="10" xfId="0" applyFont="1" applyFill="1" applyBorder="1" applyAlignment="1">
      <alignment horizontal="centerContinuous"/>
    </xf>
    <xf numFmtId="0" fontId="17" fillId="0" borderId="3" xfId="0" applyFont="1" applyFill="1" applyBorder="1" applyAlignment="1">
      <alignment horizontal="centerContinuous" vertical="top"/>
    </xf>
    <xf numFmtId="0" fontId="17" fillId="0" borderId="10" xfId="0" applyFont="1" applyFill="1" applyBorder="1" applyAlignment="1">
      <alignment horizontal="centerContinuous" vertical="top"/>
    </xf>
    <xf numFmtId="0" fontId="17" fillId="0" borderId="10" xfId="0" applyFont="1" applyFill="1" applyBorder="1" applyAlignment="1">
      <alignment horizontal="center" vertical="top"/>
    </xf>
    <xf numFmtId="0" fontId="17" fillId="0" borderId="3" xfId="0" applyFont="1" applyFill="1" applyBorder="1" applyAlignment="1">
      <alignment horizontal="center" vertical="top"/>
    </xf>
    <xf numFmtId="0" fontId="17" fillId="0" borderId="0" xfId="0" applyFont="1" applyFill="1" applyAlignment="1">
      <alignment horizontal="right"/>
    </xf>
    <xf numFmtId="164" fontId="19" fillId="0" borderId="2" xfId="0" applyNumberFormat="1" applyFont="1" applyFill="1" applyBorder="1"/>
    <xf numFmtId="0" fontId="19" fillId="0" borderId="0" xfId="0" applyFont="1" applyFill="1" applyBorder="1"/>
    <xf numFmtId="165" fontId="19" fillId="0" borderId="0" xfId="0" applyNumberFormat="1" applyFont="1" applyFill="1" applyBorder="1" applyAlignment="1">
      <alignment horizontal="centerContinuous"/>
    </xf>
    <xf numFmtId="0" fontId="19" fillId="0" borderId="0" xfId="0" applyFont="1" applyFill="1" applyBorder="1" applyAlignment="1">
      <alignment horizontal="centerContinuous"/>
    </xf>
    <xf numFmtId="0" fontId="19" fillId="0" borderId="0" xfId="0" applyFont="1" applyFill="1" applyBorder="1" applyAlignment="1"/>
    <xf numFmtId="0" fontId="19" fillId="0" borderId="22" xfId="0" applyFont="1" applyFill="1" applyBorder="1" applyAlignment="1">
      <alignment horizontal="centerContinuous"/>
    </xf>
    <xf numFmtId="0" fontId="19" fillId="0" borderId="8" xfId="0" applyFont="1" applyFill="1" applyBorder="1" applyAlignment="1">
      <alignment horizontal="centerContinuous"/>
    </xf>
    <xf numFmtId="0" fontId="21" fillId="0" borderId="0" xfId="0" applyFont="1" applyFill="1" applyBorder="1" applyAlignment="1">
      <alignment horizontal="left"/>
    </xf>
    <xf numFmtId="0" fontId="17" fillId="0" borderId="0" xfId="0" applyFont="1" applyFill="1" applyBorder="1" applyAlignment="1">
      <alignment horizontal="left"/>
    </xf>
    <xf numFmtId="165" fontId="15" fillId="0" borderId="0" xfId="0" applyNumberFormat="1" applyFont="1" applyFill="1" applyBorder="1"/>
    <xf numFmtId="168" fontId="15" fillId="0" borderId="0" xfId="0" applyNumberFormat="1" applyFont="1" applyFill="1" applyBorder="1"/>
    <xf numFmtId="169" fontId="16" fillId="0" borderId="0" xfId="0" applyNumberFormat="1" applyFont="1" applyFill="1" applyBorder="1" applyAlignment="1">
      <alignment horizontal="right"/>
    </xf>
    <xf numFmtId="172" fontId="15" fillId="0" borderId="0" xfId="0" applyNumberFormat="1" applyFont="1" applyFill="1" applyBorder="1"/>
    <xf numFmtId="164" fontId="15" fillId="0" borderId="21" xfId="0" applyNumberFormat="1" applyFont="1" applyFill="1" applyBorder="1"/>
    <xf numFmtId="165" fontId="15" fillId="0" borderId="0" xfId="0" applyNumberFormat="1" applyFont="1" applyFill="1" applyBorder="1" applyAlignment="1">
      <alignment horizontal="right"/>
    </xf>
    <xf numFmtId="168" fontId="16" fillId="0" borderId="0" xfId="0" applyNumberFormat="1" applyFont="1" applyFill="1" applyBorder="1" applyAlignment="1">
      <alignment horizontal="right"/>
    </xf>
    <xf numFmtId="171" fontId="15" fillId="0" borderId="0" xfId="0" applyNumberFormat="1" applyFont="1" applyFill="1" applyBorder="1" applyAlignment="1">
      <alignment horizontal="right"/>
    </xf>
    <xf numFmtId="0" fontId="19" fillId="0" borderId="2" xfId="0" applyFont="1" applyFill="1" applyBorder="1"/>
    <xf numFmtId="171" fontId="13" fillId="0" borderId="0" xfId="0" applyNumberFormat="1" applyFont="1" applyFill="1" applyBorder="1"/>
    <xf numFmtId="171" fontId="13" fillId="0" borderId="0" xfId="0" applyNumberFormat="1" applyFont="1" applyFill="1" applyBorder="1" applyAlignment="1">
      <alignment horizontal="right"/>
    </xf>
    <xf numFmtId="174" fontId="13" fillId="0" borderId="0" xfId="0" applyNumberFormat="1" applyFont="1" applyFill="1" applyBorder="1"/>
    <xf numFmtId="0" fontId="19" fillId="0" borderId="2" xfId="0" applyFont="1" applyFill="1" applyBorder="1" applyAlignment="1">
      <alignment horizontal="right"/>
    </xf>
    <xf numFmtId="172" fontId="13" fillId="0" borderId="0" xfId="0" applyNumberFormat="1" applyFont="1" applyFill="1" applyBorder="1"/>
    <xf numFmtId="171" fontId="14" fillId="0" borderId="0" xfId="0" applyNumberFormat="1" applyFont="1" applyFill="1" applyBorder="1"/>
    <xf numFmtId="168" fontId="23" fillId="0" borderId="0" xfId="0" applyNumberFormat="1" applyFont="1" applyFill="1" applyBorder="1"/>
    <xf numFmtId="171" fontId="15" fillId="0" borderId="0" xfId="0" applyNumberFormat="1" applyFont="1" applyFill="1" applyBorder="1"/>
    <xf numFmtId="0" fontId="17" fillId="0" borderId="21" xfId="0" applyFont="1" applyFill="1" applyBorder="1"/>
    <xf numFmtId="172" fontId="16" fillId="0" borderId="0" xfId="0" applyNumberFormat="1" applyFont="1" applyFill="1" applyBorder="1"/>
    <xf numFmtId="0" fontId="19" fillId="0" borderId="2" xfId="0" applyFont="1" applyFill="1" applyBorder="1" applyAlignment="1"/>
    <xf numFmtId="169" fontId="15" fillId="0" borderId="0" xfId="0" applyNumberFormat="1" applyFont="1" applyFill="1" applyBorder="1"/>
    <xf numFmtId="0" fontId="15" fillId="0" borderId="0" xfId="0" applyFont="1" applyFill="1" applyBorder="1"/>
    <xf numFmtId="168" fontId="15" fillId="0" borderId="0" xfId="0" applyNumberFormat="1" applyFont="1" applyFill="1" applyBorder="1" applyAlignment="1">
      <alignment horizontal="right"/>
    </xf>
    <xf numFmtId="172" fontId="16" fillId="0" borderId="0" xfId="0" applyNumberFormat="1" applyFont="1" applyFill="1" applyBorder="1" applyAlignment="1">
      <alignment horizontal="right"/>
    </xf>
    <xf numFmtId="173" fontId="16" fillId="0" borderId="0" xfId="0" applyNumberFormat="1" applyFont="1" applyFill="1" applyBorder="1"/>
    <xf numFmtId="0" fontId="24" fillId="0" borderId="4" xfId="0" applyFont="1" applyFill="1" applyBorder="1" applyAlignment="1">
      <alignment horizontal="left"/>
    </xf>
    <xf numFmtId="165" fontId="24" fillId="0" borderId="4" xfId="0" applyNumberFormat="1" applyFont="1" applyFill="1" applyBorder="1"/>
    <xf numFmtId="167" fontId="25" fillId="0" borderId="4" xfId="0" applyNumberFormat="1" applyFont="1" applyFill="1" applyBorder="1"/>
    <xf numFmtId="166" fontId="24" fillId="0" borderId="4" xfId="0" applyNumberFormat="1" applyFont="1" applyFill="1" applyBorder="1"/>
    <xf numFmtId="170" fontId="24" fillId="0" borderId="4" xfId="0" applyNumberFormat="1" applyFont="1" applyFill="1" applyBorder="1"/>
    <xf numFmtId="170" fontId="24" fillId="0" borderId="5" xfId="0" applyNumberFormat="1" applyFont="1" applyFill="1" applyBorder="1"/>
    <xf numFmtId="0" fontId="17" fillId="0" borderId="0" xfId="0" applyFont="1" applyFill="1" applyBorder="1"/>
    <xf numFmtId="0" fontId="19" fillId="0" borderId="0" xfId="0" applyFont="1" applyFill="1"/>
    <xf numFmtId="165" fontId="24" fillId="0" borderId="0" xfId="0" applyNumberFormat="1" applyFont="1" applyFill="1" applyBorder="1"/>
    <xf numFmtId="167" fontId="24" fillId="0" borderId="0" xfId="0" applyNumberFormat="1" applyFont="1" applyFill="1" applyBorder="1"/>
    <xf numFmtId="168" fontId="24" fillId="0" borderId="0" xfId="0" applyNumberFormat="1" applyFont="1" applyFill="1" applyBorder="1"/>
    <xf numFmtId="164" fontId="24" fillId="0" borderId="0" xfId="0" applyNumberFormat="1" applyFont="1" applyFill="1" applyBorder="1"/>
    <xf numFmtId="0" fontId="26" fillId="0" borderId="0" xfId="0" applyFont="1" applyFill="1"/>
    <xf numFmtId="0" fontId="27" fillId="0" borderId="0" xfId="0" applyFont="1" applyFill="1"/>
    <xf numFmtId="0" fontId="27" fillId="0" borderId="0" xfId="0" applyFont="1" applyFill="1" applyBorder="1"/>
    <xf numFmtId="0" fontId="10" fillId="0" borderId="0" xfId="0" applyFont="1" applyAlignment="1">
      <alignment horizontal="left" vertical="top" wrapText="1"/>
    </xf>
    <xf numFmtId="0" fontId="8" fillId="0" borderId="0" xfId="0" applyFont="1" applyAlignment="1">
      <alignment horizontal="center" vertical="center"/>
    </xf>
    <xf numFmtId="0" fontId="11" fillId="0" borderId="0" xfId="0" applyFont="1" applyAlignment="1">
      <alignment horizontal="center" vertical="center"/>
    </xf>
    <xf numFmtId="0" fontId="14" fillId="0" borderId="0" xfId="0" applyFont="1" applyFill="1" applyBorder="1" applyAlignment="1">
      <alignment horizontal="center"/>
    </xf>
    <xf numFmtId="0" fontId="14" fillId="0" borderId="21" xfId="0" applyFont="1" applyFill="1" applyBorder="1" applyAlignment="1">
      <alignment horizont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10"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8" fillId="0" borderId="0" xfId="0" applyFont="1" applyFill="1" applyAlignment="1">
      <alignment horizontal="center"/>
    </xf>
    <xf numFmtId="0" fontId="17" fillId="0" borderId="4" xfId="0" applyFont="1" applyFill="1" applyBorder="1" applyAlignment="1">
      <alignment horizontal="center"/>
    </xf>
    <xf numFmtId="49" fontId="4" fillId="2" borderId="18" xfId="0" applyNumberFormat="1" applyFont="1" applyFill="1" applyBorder="1" applyAlignment="1">
      <alignment horizontal="left" vertical="center" wrapText="1"/>
    </xf>
    <xf numFmtId="49" fontId="4" fillId="2" borderId="17" xfId="0" applyNumberFormat="1" applyFont="1" applyFill="1" applyBorder="1" applyAlignment="1">
      <alignment horizontal="left" vertical="center" wrapText="1"/>
    </xf>
    <xf numFmtId="49" fontId="4" fillId="2" borderId="15" xfId="0" applyNumberFormat="1" applyFont="1" applyFill="1" applyBorder="1" applyAlignment="1">
      <alignment horizontal="center" vertical="center" wrapText="1"/>
    </xf>
    <xf numFmtId="49" fontId="4" fillId="2" borderId="16" xfId="0" applyNumberFormat="1" applyFont="1" applyFill="1" applyBorder="1" applyAlignment="1">
      <alignment horizontal="center" vertical="center" wrapText="1"/>
    </xf>
    <xf numFmtId="49" fontId="4" fillId="2" borderId="19" xfId="0" applyNumberFormat="1" applyFont="1" applyFill="1" applyBorder="1" applyAlignment="1">
      <alignment horizontal="left" vertical="center" wrapText="1"/>
    </xf>
    <xf numFmtId="49" fontId="4" fillId="2" borderId="14" xfId="0" applyNumberFormat="1" applyFont="1" applyFill="1" applyBorder="1" applyAlignment="1">
      <alignment horizontal="center" vertical="center" wrapText="1"/>
    </xf>
  </cellXfs>
  <cellStyles count="3">
    <cellStyle name="Standard" xfId="0" builtinId="0"/>
    <cellStyle name="Standard 2" xfId="1"/>
    <cellStyle name="Standard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67</xdr:row>
      <xdr:rowOff>2825</xdr:rowOff>
    </xdr:from>
    <xdr:to>
      <xdr:col>32</xdr:col>
      <xdr:colOff>0</xdr:colOff>
      <xdr:row>72</xdr:row>
      <xdr:rowOff>69273</xdr:rowOff>
    </xdr:to>
    <xdr:sp macro="" textlink="">
      <xdr:nvSpPr>
        <xdr:cNvPr id="1025" name="Text 2"/>
        <xdr:cNvSpPr txBox="1">
          <a:spLocks noChangeArrowheads="1"/>
        </xdr:cNvSpPr>
      </xdr:nvSpPr>
      <xdr:spPr bwMode="auto">
        <a:xfrm>
          <a:off x="0" y="7745289"/>
          <a:ext cx="4354286" cy="787627"/>
        </a:xfrm>
        <a:prstGeom prst="rect">
          <a:avLst/>
        </a:prstGeom>
        <a:noFill/>
        <a:ln w="9525">
          <a:noFill/>
          <a:miter lim="800000"/>
          <a:headEnd/>
          <a:tailEnd/>
        </a:ln>
      </xdr:spPr>
      <xdr:txBody>
        <a:bodyPr vertOverflow="clip" wrap="square" lIns="27432" tIns="18288" rIns="27432" bIns="0" anchor="t" upright="1"/>
        <a:lstStyle/>
        <a:p>
          <a:pPr algn="just" rtl="0">
            <a:lnSpc>
              <a:spcPct val="100000"/>
            </a:lnSpc>
            <a:spcBef>
              <a:spcPts val="0"/>
            </a:spcBef>
            <a:spcAft>
              <a:spcPts val="0"/>
            </a:spcAft>
            <a:defRPr sz="1000"/>
          </a:pPr>
          <a:r>
            <a:rPr lang="de-DE" sz="700" b="0" i="0" u="none" strike="noStrike" baseline="0">
              <a:solidFill>
                <a:schemeClr val="tx1"/>
              </a:solidFill>
              <a:latin typeface="Times New Roman"/>
              <a:cs typeface="Times New Roman"/>
            </a:rPr>
            <a:t>Anm.:  Landwirtschaftliche Betriebe 1999 mit 2 ha LF und mehr bzw. mit einer Mindestgröße an Erzeugungseinheiten. Ab 2010 wurde die Abschneidegrenze auf 5 ha angehoben. Aufgrund der unterschiedlichen Methodik zwischen den Erhebungszeiträumen ist die Vergleichbarkeit der Ergebnisse beeinträchtigt. </a:t>
          </a:r>
        </a:p>
        <a:p>
          <a:pPr algn="just" rtl="0">
            <a:lnSpc>
              <a:spcPct val="100000"/>
            </a:lnSpc>
            <a:spcBef>
              <a:spcPts val="0"/>
            </a:spcBef>
            <a:spcAft>
              <a:spcPts val="0"/>
            </a:spcAft>
            <a:defRPr sz="1000"/>
          </a:pPr>
          <a:r>
            <a:rPr lang="de-DE" sz="700" b="0" i="0" u="none" strike="noStrike" baseline="0">
              <a:solidFill>
                <a:srgbClr val="000000"/>
              </a:solidFill>
              <a:latin typeface="Times New Roman"/>
              <a:cs typeface="Times New Roman"/>
            </a:rPr>
            <a:t>1) Ohne Stadtstaaten. - 2) Einschließlich Stadtstaaten.</a:t>
          </a:r>
        </a:p>
        <a:p>
          <a:pPr algn="just" rtl="0">
            <a:lnSpc>
              <a:spcPts val="600"/>
            </a:lnSpc>
            <a:defRPr sz="1000"/>
          </a:pPr>
          <a:endParaRPr lang="de-DE" sz="650" b="0" i="0" u="none" strike="noStrike" baseline="0">
            <a:solidFill>
              <a:srgbClr val="000000"/>
            </a:solidFill>
            <a:latin typeface="Times New Roman"/>
            <a:cs typeface="Times New Roman"/>
          </a:endParaRPr>
        </a:p>
      </xdr:txBody>
    </xdr:sp>
    <xdr:clientData/>
  </xdr:twoCellAnchor>
  <xdr:twoCellAnchor>
    <xdr:from>
      <xdr:col>30</xdr:col>
      <xdr:colOff>176895</xdr:colOff>
      <xdr:row>0</xdr:row>
      <xdr:rowOff>40823</xdr:rowOff>
    </xdr:from>
    <xdr:to>
      <xdr:col>31</xdr:col>
      <xdr:colOff>330655</xdr:colOff>
      <xdr:row>2</xdr:row>
      <xdr:rowOff>22296</xdr:rowOff>
    </xdr:to>
    <xdr:sp macro="" textlink="">
      <xdr:nvSpPr>
        <xdr:cNvPr id="4" name="Textfeld 3"/>
        <xdr:cNvSpPr txBox="1"/>
      </xdr:nvSpPr>
      <xdr:spPr>
        <a:xfrm>
          <a:off x="3918859" y="40823"/>
          <a:ext cx="419100" cy="205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b"/>
        <a:lstStyle/>
        <a:p>
          <a:pPr algn="r"/>
          <a:r>
            <a:rPr lang="de-DE" sz="600">
              <a:latin typeface="Times New Roman" pitchFamily="18" charset="0"/>
              <a:cs typeface="Times New Roman" pitchFamily="18" charset="0"/>
            </a:rPr>
            <a:t>3010500</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3"/>
  <sheetViews>
    <sheetView zoomScale="130" zoomScaleNormal="130" workbookViewId="0">
      <selection sqref="A1:H1"/>
    </sheetView>
  </sheetViews>
  <sheetFormatPr baseColWidth="10" defaultRowHeight="12.75" x14ac:dyDescent="0.2"/>
  <cols>
    <col min="8" max="8" width="9.85546875" customWidth="1"/>
  </cols>
  <sheetData>
    <row r="1" spans="1:8" ht="18.75" x14ac:dyDescent="0.2">
      <c r="A1" s="128" t="s">
        <v>120</v>
      </c>
      <c r="B1" s="128"/>
      <c r="C1" s="128"/>
      <c r="D1" s="128"/>
      <c r="E1" s="128"/>
      <c r="F1" s="128"/>
      <c r="G1" s="128"/>
      <c r="H1" s="128"/>
    </row>
    <row r="2" spans="1:8" x14ac:dyDescent="0.2">
      <c r="A2" s="35"/>
    </row>
    <row r="3" spans="1:8" ht="24" customHeight="1" x14ac:dyDescent="0.2">
      <c r="A3" s="127" t="s">
        <v>121</v>
      </c>
      <c r="B3" s="127"/>
      <c r="C3" s="127"/>
      <c r="D3" s="127"/>
      <c r="E3" s="127"/>
      <c r="F3" s="127"/>
      <c r="G3" s="127"/>
      <c r="H3" s="127"/>
    </row>
    <row r="4" spans="1:8" ht="59.25" customHeight="1" x14ac:dyDescent="0.2">
      <c r="A4" s="127" t="s">
        <v>122</v>
      </c>
      <c r="B4" s="127"/>
      <c r="C4" s="127"/>
      <c r="D4" s="127"/>
      <c r="E4" s="127"/>
      <c r="F4" s="127"/>
      <c r="G4" s="127"/>
      <c r="H4" s="127"/>
    </row>
    <row r="5" spans="1:8" ht="23.25" customHeight="1" x14ac:dyDescent="0.2">
      <c r="A5" s="127" t="s">
        <v>123</v>
      </c>
      <c r="B5" s="127"/>
      <c r="C5" s="127"/>
      <c r="D5" s="127"/>
      <c r="E5" s="127"/>
      <c r="F5" s="127"/>
      <c r="G5" s="127"/>
      <c r="H5" s="127"/>
    </row>
    <row r="6" spans="1:8" ht="38.25" customHeight="1" x14ac:dyDescent="0.2">
      <c r="A6" s="127" t="s">
        <v>124</v>
      </c>
      <c r="B6" s="127"/>
      <c r="C6" s="127"/>
      <c r="D6" s="127"/>
      <c r="E6" s="127"/>
      <c r="F6" s="127"/>
      <c r="G6" s="127"/>
      <c r="H6" s="127"/>
    </row>
    <row r="7" spans="1:8" ht="12.75" customHeight="1" x14ac:dyDescent="0.2">
      <c r="A7" s="36"/>
      <c r="B7" s="36"/>
      <c r="C7" s="36"/>
      <c r="D7" s="36"/>
      <c r="E7" s="36"/>
      <c r="F7" s="36"/>
      <c r="G7" s="36"/>
      <c r="H7" s="36"/>
    </row>
    <row r="8" spans="1:8" ht="14.25" x14ac:dyDescent="0.2">
      <c r="A8" s="129" t="s">
        <v>125</v>
      </c>
      <c r="B8" s="129"/>
      <c r="C8" s="129"/>
      <c r="D8" s="129"/>
      <c r="E8" s="129"/>
      <c r="F8" s="129"/>
      <c r="G8" s="129"/>
      <c r="H8" s="129"/>
    </row>
    <row r="9" spans="1:8" x14ac:dyDescent="0.2">
      <c r="A9" s="37"/>
    </row>
    <row r="10" spans="1:8" ht="81.75" customHeight="1" x14ac:dyDescent="0.2">
      <c r="A10" s="127" t="s">
        <v>126</v>
      </c>
      <c r="B10" s="127"/>
      <c r="C10" s="127"/>
      <c r="D10" s="127"/>
      <c r="E10" s="127"/>
      <c r="F10" s="127"/>
      <c r="G10" s="127"/>
      <c r="H10" s="127"/>
    </row>
    <row r="11" spans="1:8" ht="45.75" customHeight="1" x14ac:dyDescent="0.2">
      <c r="A11" s="127" t="s">
        <v>127</v>
      </c>
      <c r="B11" s="127"/>
      <c r="C11" s="127"/>
      <c r="D11" s="127"/>
      <c r="E11" s="127"/>
      <c r="F11" s="127"/>
      <c r="G11" s="127"/>
      <c r="H11" s="127"/>
    </row>
    <row r="12" spans="1:8" ht="71.25" customHeight="1" x14ac:dyDescent="0.2">
      <c r="A12" s="127" t="s">
        <v>128</v>
      </c>
      <c r="B12" s="127"/>
      <c r="C12" s="127"/>
      <c r="D12" s="127"/>
      <c r="E12" s="127"/>
      <c r="F12" s="127"/>
      <c r="G12" s="127"/>
      <c r="H12" s="127"/>
    </row>
    <row r="13" spans="1:8" ht="69.75" customHeight="1" x14ac:dyDescent="0.2">
      <c r="A13" s="127" t="s">
        <v>129</v>
      </c>
      <c r="B13" s="127"/>
      <c r="C13" s="127"/>
      <c r="D13" s="127"/>
      <c r="E13" s="127"/>
      <c r="F13" s="127"/>
      <c r="G13" s="127"/>
      <c r="H13" s="127"/>
    </row>
  </sheetData>
  <mergeCells count="10">
    <mergeCell ref="A10:H10"/>
    <mergeCell ref="A11:H11"/>
    <mergeCell ref="A12:H12"/>
    <mergeCell ref="A13:H13"/>
    <mergeCell ref="A1:H1"/>
    <mergeCell ref="A3:H3"/>
    <mergeCell ref="A4:H4"/>
    <mergeCell ref="A5:H5"/>
    <mergeCell ref="A6:H6"/>
    <mergeCell ref="A8:H8"/>
  </mergeCell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F74"/>
  <sheetViews>
    <sheetView tabSelected="1" zoomScale="140" zoomScaleNormal="140" workbookViewId="0">
      <selection sqref="A1:AF1"/>
    </sheetView>
  </sheetViews>
  <sheetFormatPr baseColWidth="10" defaultRowHeight="9" outlineLevelCol="1" x14ac:dyDescent="0.15"/>
  <cols>
    <col min="1" max="1" width="0.140625" style="46" customWidth="1"/>
    <col min="2" max="2" width="15.85546875" style="46" customWidth="1"/>
    <col min="3" max="3" width="5.5703125" style="46" hidden="1" customWidth="1" outlineLevel="1"/>
    <col min="4" max="4" width="4.42578125" style="46" hidden="1" customWidth="1" outlineLevel="1"/>
    <col min="5" max="5" width="7.140625" style="46" hidden="1" customWidth="1" outlineLevel="1"/>
    <col min="6" max="6" width="4.140625" style="46" hidden="1" customWidth="1" outlineLevel="1"/>
    <col min="7" max="7" width="5" style="46" hidden="1" customWidth="1" outlineLevel="1"/>
    <col min="8" max="8" width="5.28515625" style="46" hidden="1" customWidth="1" outlineLevel="1" collapsed="1"/>
    <col min="9" max="9" width="3.85546875" style="46" hidden="1" customWidth="1" outlineLevel="1"/>
    <col min="10" max="10" width="6.140625" style="46" hidden="1" customWidth="1" outlineLevel="1"/>
    <col min="11" max="11" width="3.85546875" style="46" hidden="1" customWidth="1" outlineLevel="1"/>
    <col min="12" max="12" width="5" style="46" hidden="1" customWidth="1" outlineLevel="1"/>
    <col min="13" max="13" width="5.7109375" style="46" hidden="1" customWidth="1" outlineLevel="1"/>
    <col min="14" max="14" width="4" style="46" hidden="1" customWidth="1" outlineLevel="1"/>
    <col min="15" max="15" width="6.5703125" style="46" hidden="1" customWidth="1" outlineLevel="1"/>
    <col min="16" max="16" width="4" style="46" hidden="1" customWidth="1" outlineLevel="1"/>
    <col min="17" max="17" width="5" style="46" hidden="1" customWidth="1" outlineLevel="1"/>
    <col min="18" max="18" width="5.42578125" style="46" hidden="1" customWidth="1" outlineLevel="1"/>
    <col min="19" max="19" width="4" style="46" hidden="1" customWidth="1" outlineLevel="1"/>
    <col min="20" max="20" width="6.42578125" style="46" hidden="1" customWidth="1" outlineLevel="1"/>
    <col min="21" max="21" width="4" style="46" hidden="1" customWidth="1" outlineLevel="1"/>
    <col min="22" max="22" width="5" style="46" hidden="1" customWidth="1" outlineLevel="1"/>
    <col min="23" max="23" width="5.7109375" style="46" customWidth="1" collapsed="1"/>
    <col min="24" max="24" width="4.140625" style="46" customWidth="1"/>
    <col min="25" max="25" width="5" style="46" customWidth="1"/>
    <col min="26" max="26" width="4.140625" style="46" customWidth="1"/>
    <col min="27" max="27" width="5.28515625" style="46" customWidth="1"/>
    <col min="28" max="28" width="5.42578125" style="46" customWidth="1"/>
    <col min="29" max="29" width="4" style="46" customWidth="1"/>
    <col min="30" max="30" width="6.42578125" style="46" customWidth="1"/>
    <col min="31" max="31" width="4" style="46" customWidth="1"/>
    <col min="32" max="32" width="5.28515625" style="46" customWidth="1"/>
    <col min="33" max="33" width="6.5703125" style="46" customWidth="1"/>
    <col min="34" max="16384" width="11.42578125" style="46"/>
  </cols>
  <sheetData>
    <row r="1" spans="1:32" ht="13.5" customHeight="1" x14ac:dyDescent="0.2">
      <c r="A1" s="151" t="s">
        <v>118</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row>
    <row r="2" spans="1:32" ht="4.5" customHeight="1" x14ac:dyDescent="0.15">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row>
    <row r="3" spans="1:32" ht="10.5" customHeight="1" x14ac:dyDescent="0.15">
      <c r="A3" s="47"/>
      <c r="B3" s="135" t="s">
        <v>0</v>
      </c>
      <c r="C3" s="48">
        <v>1999</v>
      </c>
      <c r="D3" s="49"/>
      <c r="E3" s="49"/>
      <c r="F3" s="49"/>
      <c r="G3" s="50"/>
      <c r="H3" s="51">
        <v>2010</v>
      </c>
      <c r="I3" s="52"/>
      <c r="J3" s="52"/>
      <c r="K3" s="52"/>
      <c r="L3" s="53"/>
      <c r="M3" s="51">
        <v>2013</v>
      </c>
      <c r="N3" s="52"/>
      <c r="O3" s="52"/>
      <c r="P3" s="52"/>
      <c r="Q3" s="53"/>
      <c r="R3" s="132">
        <v>2016</v>
      </c>
      <c r="S3" s="133"/>
      <c r="T3" s="133"/>
      <c r="U3" s="133"/>
      <c r="V3" s="134"/>
      <c r="W3" s="132">
        <v>2020</v>
      </c>
      <c r="X3" s="133"/>
      <c r="Y3" s="133"/>
      <c r="Z3" s="133"/>
      <c r="AA3" s="134"/>
      <c r="AB3" s="132">
        <v>2023</v>
      </c>
      <c r="AC3" s="133"/>
      <c r="AD3" s="133"/>
      <c r="AE3" s="133"/>
      <c r="AF3" s="134"/>
    </row>
    <row r="4" spans="1:32" ht="9" customHeight="1" x14ac:dyDescent="0.15">
      <c r="A4" s="54"/>
      <c r="B4" s="136"/>
      <c r="C4" s="55"/>
      <c r="D4" s="56"/>
      <c r="E4" s="55"/>
      <c r="F4" s="56"/>
      <c r="G4" s="57" t="s">
        <v>1</v>
      </c>
      <c r="H4" s="142" t="s">
        <v>2</v>
      </c>
      <c r="I4" s="135"/>
      <c r="J4" s="142" t="s">
        <v>3</v>
      </c>
      <c r="K4" s="135"/>
      <c r="L4" s="58" t="s">
        <v>1</v>
      </c>
      <c r="M4" s="55"/>
      <c r="N4" s="56"/>
      <c r="O4" s="55"/>
      <c r="P4" s="56"/>
      <c r="Q4" s="57" t="s">
        <v>1</v>
      </c>
      <c r="R4" s="55"/>
      <c r="S4" s="56"/>
      <c r="T4" s="55"/>
      <c r="U4" s="56"/>
      <c r="V4" s="57" t="s">
        <v>1</v>
      </c>
      <c r="W4" s="142" t="s">
        <v>2</v>
      </c>
      <c r="X4" s="135"/>
      <c r="Y4" s="142" t="s">
        <v>3</v>
      </c>
      <c r="Z4" s="135"/>
      <c r="AA4" s="59" t="s">
        <v>1</v>
      </c>
      <c r="AB4" s="145" t="s">
        <v>2</v>
      </c>
      <c r="AC4" s="146"/>
      <c r="AD4" s="142" t="s">
        <v>3</v>
      </c>
      <c r="AE4" s="135"/>
      <c r="AF4" s="58" t="s">
        <v>1</v>
      </c>
    </row>
    <row r="5" spans="1:32" ht="9" customHeight="1" x14ac:dyDescent="0.15">
      <c r="A5" s="54"/>
      <c r="B5" s="136"/>
      <c r="C5" s="54" t="s">
        <v>2</v>
      </c>
      <c r="D5" s="60"/>
      <c r="E5" s="54" t="s">
        <v>3</v>
      </c>
      <c r="F5" s="60"/>
      <c r="G5" s="61" t="s">
        <v>4</v>
      </c>
      <c r="H5" s="143"/>
      <c r="I5" s="136"/>
      <c r="J5" s="143"/>
      <c r="K5" s="136"/>
      <c r="L5" s="62" t="s">
        <v>4</v>
      </c>
      <c r="M5" s="54" t="s">
        <v>2</v>
      </c>
      <c r="N5" s="60"/>
      <c r="O5" s="54" t="s">
        <v>3</v>
      </c>
      <c r="P5" s="60"/>
      <c r="Q5" s="61" t="s">
        <v>4</v>
      </c>
      <c r="R5" s="54" t="s">
        <v>2</v>
      </c>
      <c r="S5" s="60"/>
      <c r="T5" s="54" t="s">
        <v>3</v>
      </c>
      <c r="U5" s="60"/>
      <c r="V5" s="61" t="s">
        <v>4</v>
      </c>
      <c r="W5" s="143"/>
      <c r="X5" s="136"/>
      <c r="Y5" s="143"/>
      <c r="Z5" s="136"/>
      <c r="AA5" s="63" t="s">
        <v>4</v>
      </c>
      <c r="AB5" s="147"/>
      <c r="AC5" s="148"/>
      <c r="AD5" s="143"/>
      <c r="AE5" s="136"/>
      <c r="AF5" s="62" t="s">
        <v>4</v>
      </c>
    </row>
    <row r="6" spans="1:32" ht="9" customHeight="1" x14ac:dyDescent="0.15">
      <c r="A6" s="54"/>
      <c r="B6" s="136"/>
      <c r="C6" s="64"/>
      <c r="D6" s="65"/>
      <c r="E6" s="64"/>
      <c r="F6" s="65"/>
      <c r="G6" s="61" t="s">
        <v>5</v>
      </c>
      <c r="H6" s="144"/>
      <c r="I6" s="137"/>
      <c r="J6" s="144"/>
      <c r="K6" s="137"/>
      <c r="L6" s="62" t="s">
        <v>5</v>
      </c>
      <c r="M6" s="64"/>
      <c r="N6" s="65"/>
      <c r="O6" s="64"/>
      <c r="P6" s="65"/>
      <c r="Q6" s="61" t="s">
        <v>5</v>
      </c>
      <c r="R6" s="64"/>
      <c r="S6" s="65"/>
      <c r="T6" s="64"/>
      <c r="U6" s="65"/>
      <c r="V6" s="61" t="s">
        <v>5</v>
      </c>
      <c r="W6" s="144"/>
      <c r="X6" s="137"/>
      <c r="Y6" s="144"/>
      <c r="Z6" s="137"/>
      <c r="AA6" s="63" t="s">
        <v>5</v>
      </c>
      <c r="AB6" s="149"/>
      <c r="AC6" s="150"/>
      <c r="AD6" s="144"/>
      <c r="AE6" s="137"/>
      <c r="AF6" s="62" t="s">
        <v>5</v>
      </c>
    </row>
    <row r="7" spans="1:32" ht="9" customHeight="1" x14ac:dyDescent="0.15">
      <c r="A7" s="54"/>
      <c r="B7" s="136"/>
      <c r="C7" s="140" t="s">
        <v>6</v>
      </c>
      <c r="D7" s="57" t="s">
        <v>7</v>
      </c>
      <c r="E7" s="54" t="s">
        <v>8</v>
      </c>
      <c r="F7" s="57" t="s">
        <v>7</v>
      </c>
      <c r="G7" s="61" t="s">
        <v>9</v>
      </c>
      <c r="H7" s="138" t="s">
        <v>6</v>
      </c>
      <c r="I7" s="58" t="s">
        <v>7</v>
      </c>
      <c r="J7" s="66" t="s">
        <v>8</v>
      </c>
      <c r="K7" s="58" t="s">
        <v>7</v>
      </c>
      <c r="L7" s="62" t="s">
        <v>9</v>
      </c>
      <c r="M7" s="140" t="s">
        <v>6</v>
      </c>
      <c r="N7" s="57" t="s">
        <v>7</v>
      </c>
      <c r="O7" s="54" t="s">
        <v>8</v>
      </c>
      <c r="P7" s="57" t="s">
        <v>7</v>
      </c>
      <c r="Q7" s="61" t="s">
        <v>9</v>
      </c>
      <c r="R7" s="140" t="s">
        <v>6</v>
      </c>
      <c r="S7" s="57" t="s">
        <v>7</v>
      </c>
      <c r="T7" s="54" t="s">
        <v>8</v>
      </c>
      <c r="U7" s="57" t="s">
        <v>7</v>
      </c>
      <c r="V7" s="61" t="s">
        <v>9</v>
      </c>
      <c r="W7" s="138" t="s">
        <v>6</v>
      </c>
      <c r="X7" s="59" t="s">
        <v>7</v>
      </c>
      <c r="Y7" s="67" t="s">
        <v>139</v>
      </c>
      <c r="Z7" s="59" t="s">
        <v>7</v>
      </c>
      <c r="AA7" s="63" t="s">
        <v>9</v>
      </c>
      <c r="AB7" s="135" t="s">
        <v>6</v>
      </c>
      <c r="AC7" s="58" t="s">
        <v>7</v>
      </c>
      <c r="AD7" s="66" t="s">
        <v>139</v>
      </c>
      <c r="AE7" s="58" t="s">
        <v>7</v>
      </c>
      <c r="AF7" s="62" t="s">
        <v>9</v>
      </c>
    </row>
    <row r="8" spans="1:32" ht="9.75" customHeight="1" x14ac:dyDescent="0.15">
      <c r="A8" s="68"/>
      <c r="B8" s="137"/>
      <c r="C8" s="141"/>
      <c r="D8" s="69" t="s">
        <v>10</v>
      </c>
      <c r="E8" s="70" t="s">
        <v>11</v>
      </c>
      <c r="F8" s="71" t="s">
        <v>10</v>
      </c>
      <c r="G8" s="71" t="s">
        <v>12</v>
      </c>
      <c r="H8" s="139"/>
      <c r="I8" s="72" t="s">
        <v>10</v>
      </c>
      <c r="J8" s="73" t="s">
        <v>11</v>
      </c>
      <c r="K8" s="74" t="s">
        <v>10</v>
      </c>
      <c r="L8" s="74" t="s">
        <v>12</v>
      </c>
      <c r="M8" s="141"/>
      <c r="N8" s="71" t="s">
        <v>10</v>
      </c>
      <c r="O8" s="70" t="s">
        <v>11</v>
      </c>
      <c r="P8" s="71" t="s">
        <v>10</v>
      </c>
      <c r="Q8" s="71" t="s">
        <v>12</v>
      </c>
      <c r="R8" s="141"/>
      <c r="S8" s="71" t="s">
        <v>10</v>
      </c>
      <c r="T8" s="70" t="s">
        <v>11</v>
      </c>
      <c r="U8" s="71" t="s">
        <v>10</v>
      </c>
      <c r="V8" s="71" t="s">
        <v>12</v>
      </c>
      <c r="W8" s="139"/>
      <c r="X8" s="75" t="s">
        <v>10</v>
      </c>
      <c r="Y8" s="76" t="s">
        <v>11</v>
      </c>
      <c r="Z8" s="75" t="s">
        <v>10</v>
      </c>
      <c r="AA8" s="75" t="s">
        <v>12</v>
      </c>
      <c r="AB8" s="137"/>
      <c r="AC8" s="74" t="s">
        <v>10</v>
      </c>
      <c r="AD8" s="73" t="s">
        <v>11</v>
      </c>
      <c r="AE8" s="74" t="s">
        <v>10</v>
      </c>
      <c r="AF8" s="74" t="s">
        <v>12</v>
      </c>
    </row>
    <row r="9" spans="1:32" ht="1.5" customHeight="1" x14ac:dyDescent="0.15">
      <c r="A9" s="78"/>
      <c r="B9" s="79"/>
      <c r="C9" s="80"/>
      <c r="D9" s="81"/>
      <c r="E9" s="81"/>
      <c r="F9" s="81"/>
      <c r="G9" s="81"/>
      <c r="H9" s="80"/>
      <c r="I9" s="81"/>
      <c r="J9" s="81"/>
      <c r="K9" s="81"/>
      <c r="L9" s="81"/>
      <c r="M9" s="82"/>
      <c r="N9" s="81"/>
      <c r="O9" s="81"/>
      <c r="P9" s="81"/>
      <c r="Q9" s="83"/>
      <c r="R9" s="82"/>
      <c r="S9" s="81"/>
      <c r="T9" s="81"/>
      <c r="U9" s="81"/>
      <c r="V9" s="81"/>
      <c r="W9" s="81"/>
      <c r="X9" s="81"/>
      <c r="Y9" s="81"/>
      <c r="Z9" s="81"/>
      <c r="AA9" s="81"/>
      <c r="AB9" s="82"/>
      <c r="AC9" s="81"/>
      <c r="AD9" s="81"/>
      <c r="AE9" s="81"/>
      <c r="AF9" s="84"/>
    </row>
    <row r="10" spans="1:32" ht="9.75" customHeight="1" x14ac:dyDescent="0.15">
      <c r="A10" s="78"/>
      <c r="B10" s="130" t="s">
        <v>135</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1"/>
    </row>
    <row r="11" spans="1:32" ht="9.75" customHeight="1" x14ac:dyDescent="0.15">
      <c r="A11" s="78"/>
      <c r="B11" s="85" t="s">
        <v>13</v>
      </c>
      <c r="C11" s="42">
        <v>23946</v>
      </c>
      <c r="D11" s="38">
        <v>78.787878787878796</v>
      </c>
      <c r="E11" s="39">
        <v>1317.3</v>
      </c>
      <c r="F11" s="40">
        <v>23.498985301861993</v>
      </c>
      <c r="G11" s="41">
        <v>55</v>
      </c>
      <c r="H11" s="42">
        <v>17723</v>
      </c>
      <c r="I11" s="38">
        <v>72.5</v>
      </c>
      <c r="J11" s="39">
        <v>1463.7</v>
      </c>
      <c r="K11" s="40">
        <v>26.4</v>
      </c>
      <c r="L11" s="41">
        <v>83</v>
      </c>
      <c r="M11" s="42">
        <v>17100</v>
      </c>
      <c r="N11" s="40">
        <v>71.2</v>
      </c>
      <c r="O11" s="39">
        <v>1488.3</v>
      </c>
      <c r="P11" s="38">
        <v>26.986331997002278</v>
      </c>
      <c r="Q11" s="41">
        <v>87</v>
      </c>
      <c r="R11" s="42">
        <v>17624</v>
      </c>
      <c r="S11" s="38">
        <v>71.5</v>
      </c>
      <c r="T11" s="39">
        <v>1518.4</v>
      </c>
      <c r="U11" s="40">
        <v>27.5</v>
      </c>
      <c r="V11" s="41">
        <v>86.2</v>
      </c>
      <c r="W11" s="41">
        <v>17331</v>
      </c>
      <c r="X11" s="38">
        <v>70</v>
      </c>
      <c r="Y11" s="41">
        <v>1508.3</v>
      </c>
      <c r="Z11" s="38">
        <v>27.5</v>
      </c>
      <c r="AA11" s="41">
        <v>87</v>
      </c>
      <c r="AB11" s="42">
        <v>16753.8</v>
      </c>
      <c r="AC11" s="38">
        <v>68.8</v>
      </c>
      <c r="AD11" s="41">
        <v>1486.8</v>
      </c>
      <c r="AE11" s="38">
        <v>27.2</v>
      </c>
      <c r="AF11" s="43">
        <v>88.7</v>
      </c>
    </row>
    <row r="12" spans="1:32" ht="9.75" customHeight="1" x14ac:dyDescent="0.15">
      <c r="A12" s="78"/>
      <c r="B12" s="85" t="s">
        <v>132</v>
      </c>
      <c r="C12" s="42">
        <v>3199</v>
      </c>
      <c r="D12" s="38">
        <v>10.525449939130722</v>
      </c>
      <c r="E12" s="39">
        <v>1280.3</v>
      </c>
      <c r="F12" s="40">
        <v>22.838878494536186</v>
      </c>
      <c r="G12" s="41">
        <v>400</v>
      </c>
      <c r="H12" s="42">
        <v>3204</v>
      </c>
      <c r="I12" s="38">
        <v>13.1</v>
      </c>
      <c r="J12" s="39">
        <v>1236.8</v>
      </c>
      <c r="K12" s="40">
        <v>22.3</v>
      </c>
      <c r="L12" s="41">
        <v>386</v>
      </c>
      <c r="M12" s="42">
        <v>3300</v>
      </c>
      <c r="N12" s="38">
        <v>13.6</v>
      </c>
      <c r="O12" s="39">
        <v>1215.5999999999999</v>
      </c>
      <c r="P12" s="38">
        <v>22.043007145614631</v>
      </c>
      <c r="Q12" s="41">
        <v>373</v>
      </c>
      <c r="R12" s="42">
        <v>3366</v>
      </c>
      <c r="S12" s="38">
        <v>13.6</v>
      </c>
      <c r="T12" s="39">
        <v>1231.7</v>
      </c>
      <c r="U12" s="40">
        <v>22.3</v>
      </c>
      <c r="V12" s="41">
        <v>365.9</v>
      </c>
      <c r="W12" s="41">
        <v>3559</v>
      </c>
      <c r="X12" s="38">
        <v>14.4</v>
      </c>
      <c r="Y12" s="41">
        <v>1247.9000000000001</v>
      </c>
      <c r="Z12" s="38">
        <v>22.7</v>
      </c>
      <c r="AA12" s="41">
        <v>350.6</v>
      </c>
      <c r="AB12" s="42">
        <v>3641</v>
      </c>
      <c r="AC12" s="38">
        <v>15</v>
      </c>
      <c r="AD12" s="41">
        <v>1256.9000000000001</v>
      </c>
      <c r="AE12" s="38">
        <v>23</v>
      </c>
      <c r="AF12" s="43">
        <v>345.2</v>
      </c>
    </row>
    <row r="13" spans="1:32" ht="8.25" customHeight="1" x14ac:dyDescent="0.15">
      <c r="A13" s="78"/>
      <c r="B13" s="86" t="s">
        <v>26</v>
      </c>
      <c r="C13" s="87"/>
      <c r="D13" s="38"/>
      <c r="E13" s="88"/>
      <c r="F13" s="89"/>
      <c r="G13" s="41"/>
      <c r="H13" s="87"/>
      <c r="I13" s="38"/>
      <c r="J13" s="88"/>
      <c r="K13" s="89"/>
      <c r="L13" s="41"/>
      <c r="M13" s="87"/>
      <c r="N13" s="44"/>
      <c r="O13" s="90"/>
      <c r="P13" s="44"/>
      <c r="Q13" s="45"/>
      <c r="R13" s="87"/>
      <c r="S13" s="38"/>
      <c r="T13" s="88"/>
      <c r="U13" s="89"/>
      <c r="V13" s="41"/>
      <c r="W13" s="41"/>
      <c r="X13" s="44"/>
      <c r="Y13" s="41"/>
      <c r="Z13" s="38"/>
      <c r="AA13" s="41"/>
      <c r="AB13" s="87"/>
      <c r="AC13" s="44"/>
      <c r="AD13" s="88"/>
      <c r="AE13" s="38"/>
      <c r="AF13" s="91"/>
    </row>
    <row r="14" spans="1:32" ht="9" customHeight="1" x14ac:dyDescent="0.15">
      <c r="A14" s="78"/>
      <c r="B14" s="86" t="s">
        <v>15</v>
      </c>
      <c r="C14" s="87">
        <v>2679</v>
      </c>
      <c r="D14" s="44">
        <v>8.8145296614351984</v>
      </c>
      <c r="E14" s="88">
        <v>888.1</v>
      </c>
      <c r="F14" s="89">
        <v>15.842349304482225</v>
      </c>
      <c r="G14" s="45">
        <v>331</v>
      </c>
      <c r="H14" s="87">
        <v>2412</v>
      </c>
      <c r="I14" s="44">
        <v>9.9</v>
      </c>
      <c r="J14" s="88">
        <v>780.8</v>
      </c>
      <c r="K14" s="89">
        <v>14.1</v>
      </c>
      <c r="L14" s="45">
        <v>324</v>
      </c>
      <c r="M14" s="87">
        <v>2400</v>
      </c>
      <c r="N14" s="44">
        <v>9.9</v>
      </c>
      <c r="O14" s="90">
        <v>743</v>
      </c>
      <c r="P14" s="44">
        <v>13.47269400388152</v>
      </c>
      <c r="Q14" s="45">
        <v>311</v>
      </c>
      <c r="R14" s="87">
        <v>2425</v>
      </c>
      <c r="S14" s="44">
        <v>9.8000000000000007</v>
      </c>
      <c r="T14" s="88">
        <v>732.7</v>
      </c>
      <c r="U14" s="89">
        <v>13.3</v>
      </c>
      <c r="V14" s="45">
        <v>302.10000000000002</v>
      </c>
      <c r="W14" s="45">
        <v>2513</v>
      </c>
      <c r="X14" s="44">
        <v>10.199999999999999</v>
      </c>
      <c r="Y14" s="45">
        <v>708.6</v>
      </c>
      <c r="Z14" s="44">
        <v>12.9</v>
      </c>
      <c r="AA14" s="45">
        <v>282</v>
      </c>
      <c r="AB14" s="87">
        <v>2572.1999999999998</v>
      </c>
      <c r="AC14" s="44">
        <v>10.6</v>
      </c>
      <c r="AD14" s="45">
        <v>690</v>
      </c>
      <c r="AE14" s="44">
        <v>12.6</v>
      </c>
      <c r="AF14" s="91">
        <v>268.3</v>
      </c>
    </row>
    <row r="15" spans="1:32" ht="9" customHeight="1" x14ac:dyDescent="0.15">
      <c r="A15" s="78"/>
      <c r="B15" s="86" t="s">
        <v>16</v>
      </c>
      <c r="C15" s="87">
        <v>10</v>
      </c>
      <c r="D15" s="44">
        <v>3.2902313032606191E-2</v>
      </c>
      <c r="E15" s="88">
        <v>2.6</v>
      </c>
      <c r="F15" s="89">
        <v>4.6988658500558722E-2</v>
      </c>
      <c r="G15" s="45">
        <v>263</v>
      </c>
      <c r="H15" s="87">
        <v>10</v>
      </c>
      <c r="I15" s="44">
        <v>0</v>
      </c>
      <c r="J15" s="88">
        <v>6.3</v>
      </c>
      <c r="K15" s="89">
        <v>0.1</v>
      </c>
      <c r="L15" s="45">
        <v>631</v>
      </c>
      <c r="M15" s="87">
        <v>0</v>
      </c>
      <c r="N15" s="44">
        <v>0.1</v>
      </c>
      <c r="O15" s="90">
        <v>9.3000000000000007</v>
      </c>
      <c r="P15" s="44">
        <v>0.16776518531507018</v>
      </c>
      <c r="Q15" s="45">
        <v>617</v>
      </c>
      <c r="R15" s="87">
        <v>17</v>
      </c>
      <c r="S15" s="44">
        <v>0.1</v>
      </c>
      <c r="T15" s="88">
        <v>10.1</v>
      </c>
      <c r="U15" s="89">
        <v>0.2</v>
      </c>
      <c r="V15" s="45">
        <v>594.1</v>
      </c>
      <c r="W15" s="45">
        <v>20</v>
      </c>
      <c r="X15" s="44">
        <v>0.1</v>
      </c>
      <c r="Y15" s="45">
        <v>11.7</v>
      </c>
      <c r="Z15" s="44">
        <v>0.2</v>
      </c>
      <c r="AA15" s="45">
        <v>586</v>
      </c>
      <c r="AB15" s="87">
        <v>20.2</v>
      </c>
      <c r="AC15" s="44">
        <v>0.1</v>
      </c>
      <c r="AD15" s="45">
        <v>9.5</v>
      </c>
      <c r="AE15" s="44">
        <v>0.2</v>
      </c>
      <c r="AF15" s="91">
        <v>469.3</v>
      </c>
    </row>
    <row r="16" spans="1:32" ht="9" customHeight="1" x14ac:dyDescent="0.15">
      <c r="A16" s="78"/>
      <c r="B16" s="86" t="s">
        <v>117</v>
      </c>
      <c r="C16" s="87">
        <v>429</v>
      </c>
      <c r="D16" s="44">
        <v>1.4115092290988056</v>
      </c>
      <c r="E16" s="88">
        <v>388.5</v>
      </c>
      <c r="F16" s="89">
        <v>6.9303276290457694</v>
      </c>
      <c r="G16" s="45">
        <v>906</v>
      </c>
      <c r="H16" s="87">
        <v>232</v>
      </c>
      <c r="I16" s="44">
        <v>0.9</v>
      </c>
      <c r="J16" s="88">
        <v>124.9</v>
      </c>
      <c r="K16" s="89">
        <v>2.2999999999999998</v>
      </c>
      <c r="L16" s="45">
        <v>538</v>
      </c>
      <c r="M16" s="87">
        <v>200</v>
      </c>
      <c r="N16" s="44">
        <v>1</v>
      </c>
      <c r="O16" s="90">
        <v>129.1</v>
      </c>
      <c r="P16" s="44">
        <v>2.3401720191533735</v>
      </c>
      <c r="Q16" s="45">
        <v>520</v>
      </c>
      <c r="R16" s="87">
        <v>255</v>
      </c>
      <c r="S16" s="44">
        <v>1</v>
      </c>
      <c r="T16" s="88">
        <v>129.19999999999999</v>
      </c>
      <c r="U16" s="89">
        <v>2.2999999999999998</v>
      </c>
      <c r="V16" s="45">
        <v>506.7</v>
      </c>
      <c r="W16" s="45">
        <v>287</v>
      </c>
      <c r="X16" s="44">
        <v>1.2</v>
      </c>
      <c r="Y16" s="45">
        <v>143.69999999999999</v>
      </c>
      <c r="Z16" s="44">
        <v>2.6</v>
      </c>
      <c r="AA16" s="45">
        <v>500.6</v>
      </c>
      <c r="AB16" s="87">
        <v>276.10000000000002</v>
      </c>
      <c r="AC16" s="44">
        <v>1.1000000000000001</v>
      </c>
      <c r="AD16" s="45">
        <v>143.6</v>
      </c>
      <c r="AE16" s="44">
        <v>2.6</v>
      </c>
      <c r="AF16" s="91">
        <v>520.1</v>
      </c>
    </row>
    <row r="17" spans="1:32" ht="9" customHeight="1" x14ac:dyDescent="0.15">
      <c r="A17" s="78"/>
      <c r="B17" s="86" t="s">
        <v>18</v>
      </c>
      <c r="C17" s="87"/>
      <c r="D17" s="38"/>
      <c r="E17" s="88"/>
      <c r="F17" s="89"/>
      <c r="G17" s="45"/>
      <c r="H17" s="87"/>
      <c r="I17" s="38"/>
      <c r="J17" s="88"/>
      <c r="K17" s="89"/>
      <c r="L17" s="45"/>
      <c r="M17" s="87"/>
      <c r="N17" s="44"/>
      <c r="O17" s="90"/>
      <c r="P17" s="44"/>
      <c r="Q17" s="45"/>
      <c r="R17" s="87"/>
      <c r="S17" s="38"/>
      <c r="T17" s="88"/>
      <c r="U17" s="89"/>
      <c r="V17" s="45"/>
      <c r="W17" s="45"/>
      <c r="X17" s="44"/>
      <c r="Y17" s="45"/>
      <c r="Z17" s="44"/>
      <c r="AA17" s="45"/>
      <c r="AB17" s="87"/>
      <c r="AC17" s="44"/>
      <c r="AD17" s="88"/>
      <c r="AE17" s="44"/>
      <c r="AF17" s="91"/>
    </row>
    <row r="18" spans="1:32" ht="9.75" customHeight="1" x14ac:dyDescent="0.15">
      <c r="A18" s="78"/>
      <c r="B18" s="86" t="s">
        <v>19</v>
      </c>
      <c r="C18" s="87">
        <v>81</v>
      </c>
      <c r="D18" s="44">
        <v>0.26650873556411014</v>
      </c>
      <c r="E18" s="88">
        <v>1.1000000000000001</v>
      </c>
      <c r="F18" s="89">
        <v>1.9177223951442911E-2</v>
      </c>
      <c r="G18" s="45">
        <v>13</v>
      </c>
      <c r="H18" s="87">
        <v>550</v>
      </c>
      <c r="I18" s="44">
        <v>2.2000000000000002</v>
      </c>
      <c r="J18" s="88">
        <v>324.8</v>
      </c>
      <c r="K18" s="89">
        <v>5.9</v>
      </c>
      <c r="L18" s="45">
        <v>590</v>
      </c>
      <c r="M18" s="87">
        <v>600</v>
      </c>
      <c r="N18" s="44">
        <v>2.5</v>
      </c>
      <c r="O18" s="90">
        <v>334.3</v>
      </c>
      <c r="P18" s="44">
        <v>6.0623759372646697</v>
      </c>
      <c r="Q18" s="45">
        <v>547</v>
      </c>
      <c r="R18" s="87">
        <v>669</v>
      </c>
      <c r="S18" s="44">
        <v>2.7</v>
      </c>
      <c r="T18" s="88">
        <v>359.7</v>
      </c>
      <c r="U18" s="89">
        <v>6.5</v>
      </c>
      <c r="V18" s="45">
        <v>537.70000000000005</v>
      </c>
      <c r="W18" s="45">
        <v>739</v>
      </c>
      <c r="X18" s="44">
        <v>3</v>
      </c>
      <c r="Y18" s="45">
        <v>383.9</v>
      </c>
      <c r="Z18" s="44">
        <v>7</v>
      </c>
      <c r="AA18" s="45">
        <v>519.5</v>
      </c>
      <c r="AB18" s="87">
        <v>773</v>
      </c>
      <c r="AC18" s="44">
        <v>3.2</v>
      </c>
      <c r="AD18" s="45">
        <v>414</v>
      </c>
      <c r="AE18" s="44">
        <v>7.6</v>
      </c>
      <c r="AF18" s="91">
        <v>535.6</v>
      </c>
    </row>
    <row r="19" spans="1:32" ht="9.75" customHeight="1" x14ac:dyDescent="0.15">
      <c r="A19" s="78"/>
      <c r="B19" s="85" t="s">
        <v>20</v>
      </c>
      <c r="C19" s="87"/>
      <c r="D19" s="38"/>
      <c r="E19" s="88"/>
      <c r="F19" s="89"/>
      <c r="G19" s="41"/>
      <c r="H19" s="87"/>
      <c r="I19" s="38"/>
      <c r="J19" s="88"/>
      <c r="K19" s="89"/>
      <c r="L19" s="41"/>
      <c r="M19" s="87"/>
      <c r="N19" s="44"/>
      <c r="O19" s="90"/>
      <c r="P19" s="44"/>
      <c r="Q19" s="45"/>
      <c r="R19" s="87"/>
      <c r="S19" s="38"/>
      <c r="T19" s="88"/>
      <c r="U19" s="89"/>
      <c r="V19" s="41"/>
      <c r="W19" s="41"/>
      <c r="X19" s="38"/>
      <c r="Y19" s="41"/>
      <c r="Z19" s="38"/>
      <c r="AA19" s="41"/>
      <c r="AB19" s="87"/>
      <c r="AC19" s="38"/>
      <c r="AD19" s="88"/>
      <c r="AE19" s="38"/>
      <c r="AF19" s="91"/>
    </row>
    <row r="20" spans="1:32" ht="9.75" customHeight="1" x14ac:dyDescent="0.15">
      <c r="A20" s="78"/>
      <c r="B20" s="85" t="s">
        <v>55</v>
      </c>
      <c r="C20" s="42">
        <v>3171</v>
      </c>
      <c r="D20" s="38">
        <v>10.433323462639423</v>
      </c>
      <c r="E20" s="39">
        <v>2997.1</v>
      </c>
      <c r="F20" s="40">
        <v>53.466278769403786</v>
      </c>
      <c r="G20" s="41">
        <v>945</v>
      </c>
      <c r="H20" s="42">
        <v>3484</v>
      </c>
      <c r="I20" s="38">
        <v>14.2</v>
      </c>
      <c r="J20" s="39">
        <v>2840.5</v>
      </c>
      <c r="K20" s="40">
        <v>51.2</v>
      </c>
      <c r="L20" s="41">
        <v>815</v>
      </c>
      <c r="M20" s="42">
        <v>3600</v>
      </c>
      <c r="N20" s="38">
        <v>15</v>
      </c>
      <c r="O20" s="39">
        <v>2804.7</v>
      </c>
      <c r="P20" s="38">
        <v>50.857511834861903</v>
      </c>
      <c r="Q20" s="41">
        <v>775</v>
      </c>
      <c r="R20" s="42">
        <v>3626</v>
      </c>
      <c r="S20" s="38">
        <v>14.7</v>
      </c>
      <c r="T20" s="39">
        <v>2764.8</v>
      </c>
      <c r="U20" s="40">
        <v>50.1</v>
      </c>
      <c r="V20" s="41">
        <v>762.5</v>
      </c>
      <c r="W20" s="41">
        <v>3827</v>
      </c>
      <c r="X20" s="38">
        <v>15.5</v>
      </c>
      <c r="Y20" s="41">
        <v>2729.4</v>
      </c>
      <c r="Z20" s="38">
        <v>49.7</v>
      </c>
      <c r="AA20" s="41">
        <v>713.2</v>
      </c>
      <c r="AB20" s="42">
        <v>3956.8</v>
      </c>
      <c r="AC20" s="38">
        <v>16.2</v>
      </c>
      <c r="AD20" s="39">
        <v>2722.1</v>
      </c>
      <c r="AE20" s="38">
        <v>49.8</v>
      </c>
      <c r="AF20" s="43">
        <v>688</v>
      </c>
    </row>
    <row r="21" spans="1:32" ht="8.25" customHeight="1" x14ac:dyDescent="0.15">
      <c r="A21" s="78"/>
      <c r="B21" s="86" t="s">
        <v>26</v>
      </c>
      <c r="C21" s="87"/>
      <c r="D21" s="38"/>
      <c r="E21" s="88"/>
      <c r="F21" s="89"/>
      <c r="G21" s="41"/>
      <c r="H21" s="87"/>
      <c r="I21" s="38"/>
      <c r="J21" s="88"/>
      <c r="K21" s="89"/>
      <c r="L21" s="41"/>
      <c r="M21" s="87"/>
      <c r="N21" s="44"/>
      <c r="O21" s="90"/>
      <c r="P21" s="44"/>
      <c r="Q21" s="45"/>
      <c r="R21" s="87"/>
      <c r="S21" s="38"/>
      <c r="T21" s="88"/>
      <c r="U21" s="89"/>
      <c r="V21" s="41"/>
      <c r="W21" s="41"/>
      <c r="X21" s="38"/>
      <c r="Y21" s="41"/>
      <c r="Z21" s="38"/>
      <c r="AA21" s="41"/>
      <c r="AB21" s="87"/>
      <c r="AC21" s="38"/>
      <c r="AD21" s="88"/>
      <c r="AE21" s="38"/>
      <c r="AF21" s="91"/>
    </row>
    <row r="22" spans="1:32" ht="9" customHeight="1" x14ac:dyDescent="0.15">
      <c r="A22" s="78"/>
      <c r="B22" s="86" t="s">
        <v>134</v>
      </c>
      <c r="C22" s="87">
        <v>1205</v>
      </c>
      <c r="D22" s="44">
        <v>3.9647287204290462</v>
      </c>
      <c r="E22" s="88">
        <v>1702.2</v>
      </c>
      <c r="F22" s="89">
        <v>30.365858618726104</v>
      </c>
      <c r="G22" s="45">
        <v>1413</v>
      </c>
      <c r="H22" s="87">
        <v>983</v>
      </c>
      <c r="I22" s="44">
        <v>4</v>
      </c>
      <c r="J22" s="88">
        <v>1381.2</v>
      </c>
      <c r="K22" s="89">
        <v>24.9</v>
      </c>
      <c r="L22" s="45">
        <v>1405</v>
      </c>
      <c r="M22" s="87">
        <v>900</v>
      </c>
      <c r="N22" s="44">
        <v>3.9</v>
      </c>
      <c r="O22" s="88">
        <v>1309.3</v>
      </c>
      <c r="P22" s="44">
        <v>23.741221657665822</v>
      </c>
      <c r="Q22" s="45">
        <v>1391</v>
      </c>
      <c r="R22" s="87">
        <v>925</v>
      </c>
      <c r="S22" s="44">
        <v>3.8</v>
      </c>
      <c r="T22" s="88">
        <v>1275</v>
      </c>
      <c r="U22" s="89">
        <v>23.1</v>
      </c>
      <c r="V22" s="45">
        <v>1378.4</v>
      </c>
      <c r="W22" s="45">
        <v>877</v>
      </c>
      <c r="X22" s="44">
        <v>3.5</v>
      </c>
      <c r="Y22" s="45">
        <v>1186.0999999999999</v>
      </c>
      <c r="Z22" s="44">
        <v>21.6</v>
      </c>
      <c r="AA22" s="45">
        <v>1352.4</v>
      </c>
      <c r="AB22" s="87">
        <v>874.6</v>
      </c>
      <c r="AC22" s="44">
        <v>3.6</v>
      </c>
      <c r="AD22" s="88">
        <v>1134.5999999999999</v>
      </c>
      <c r="AE22" s="44">
        <v>20.8</v>
      </c>
      <c r="AF22" s="91">
        <v>1297.3</v>
      </c>
    </row>
    <row r="23" spans="1:32" ht="9" customHeight="1" x14ac:dyDescent="0.15">
      <c r="A23" s="78"/>
      <c r="B23" s="86" t="s">
        <v>22</v>
      </c>
      <c r="C23" s="87">
        <v>1755</v>
      </c>
      <c r="D23" s="44">
        <v>5.7743559372223867</v>
      </c>
      <c r="E23" s="88">
        <v>1204.3</v>
      </c>
      <c r="F23" s="89">
        <v>21.484324269552918</v>
      </c>
      <c r="G23" s="45">
        <v>686</v>
      </c>
      <c r="H23" s="87">
        <v>2246</v>
      </c>
      <c r="I23" s="44">
        <v>9.1999999999999993</v>
      </c>
      <c r="J23" s="88">
        <v>1359.3</v>
      </c>
      <c r="K23" s="89">
        <v>24.5</v>
      </c>
      <c r="L23" s="45">
        <v>605</v>
      </c>
      <c r="M23" s="87">
        <v>2400</v>
      </c>
      <c r="N23" s="44">
        <v>10.1</v>
      </c>
      <c r="O23" s="88">
        <v>1398.5</v>
      </c>
      <c r="P23" s="44">
        <v>25.35809217692373</v>
      </c>
      <c r="Q23" s="45">
        <v>577</v>
      </c>
      <c r="R23" s="87">
        <v>2455</v>
      </c>
      <c r="S23" s="44">
        <v>10</v>
      </c>
      <c r="T23" s="88">
        <v>1392.7</v>
      </c>
      <c r="U23" s="89">
        <v>25.2</v>
      </c>
      <c r="V23" s="45">
        <v>567.29999999999995</v>
      </c>
      <c r="W23" s="45">
        <v>2719</v>
      </c>
      <c r="X23" s="44">
        <v>11</v>
      </c>
      <c r="Y23" s="45">
        <v>1455.7</v>
      </c>
      <c r="Z23" s="44">
        <v>26.5</v>
      </c>
      <c r="AA23" s="45">
        <v>535.4</v>
      </c>
      <c r="AB23" s="87">
        <v>2833.1</v>
      </c>
      <c r="AC23" s="44">
        <v>11.6</v>
      </c>
      <c r="AD23" s="88">
        <v>1497.8</v>
      </c>
      <c r="AE23" s="44">
        <v>27.4</v>
      </c>
      <c r="AF23" s="91">
        <v>528.70000000000005</v>
      </c>
    </row>
    <row r="24" spans="1:32" ht="9.75" customHeight="1" x14ac:dyDescent="0.15">
      <c r="A24" s="78"/>
      <c r="B24" s="86" t="s">
        <v>23</v>
      </c>
      <c r="C24" s="87">
        <v>65</v>
      </c>
      <c r="D24" s="44">
        <v>0.21386503471194024</v>
      </c>
      <c r="E24" s="88">
        <v>83.6</v>
      </c>
      <c r="F24" s="89">
        <v>1.4910603809613514</v>
      </c>
      <c r="G24" s="45">
        <v>1286</v>
      </c>
      <c r="H24" s="87">
        <v>82</v>
      </c>
      <c r="I24" s="44">
        <v>0.3</v>
      </c>
      <c r="J24" s="88">
        <v>89.3</v>
      </c>
      <c r="K24" s="89">
        <v>1.6</v>
      </c>
      <c r="L24" s="45">
        <v>1089</v>
      </c>
      <c r="M24" s="87">
        <v>100</v>
      </c>
      <c r="N24" s="44">
        <v>0.3</v>
      </c>
      <c r="O24" s="90">
        <v>86.3</v>
      </c>
      <c r="P24" s="44">
        <v>1.5650286834585376</v>
      </c>
      <c r="Q24" s="45">
        <v>1151</v>
      </c>
      <c r="R24" s="87">
        <v>77</v>
      </c>
      <c r="S24" s="44">
        <v>0.3</v>
      </c>
      <c r="T24" s="88">
        <v>86.7</v>
      </c>
      <c r="U24" s="89">
        <v>1.6</v>
      </c>
      <c r="V24" s="45">
        <v>1126</v>
      </c>
      <c r="W24" s="45">
        <v>70</v>
      </c>
      <c r="X24" s="44">
        <v>0.3</v>
      </c>
      <c r="Y24" s="45">
        <v>77.3</v>
      </c>
      <c r="Z24" s="44">
        <v>1.4</v>
      </c>
      <c r="AA24" s="45">
        <v>1104.2857142857142</v>
      </c>
      <c r="AB24" s="87">
        <v>64.599999999999994</v>
      </c>
      <c r="AC24" s="44">
        <v>0.3</v>
      </c>
      <c r="AD24" s="88">
        <v>73.2</v>
      </c>
      <c r="AE24" s="44">
        <v>1.3</v>
      </c>
      <c r="AF24" s="91">
        <v>1133.0999999999999</v>
      </c>
    </row>
    <row r="25" spans="1:32" ht="9.75" customHeight="1" x14ac:dyDescent="0.15">
      <c r="A25" s="78"/>
      <c r="B25" s="86" t="s">
        <v>133</v>
      </c>
      <c r="C25" s="92" t="s">
        <v>119</v>
      </c>
      <c r="D25" s="92" t="s">
        <v>119</v>
      </c>
      <c r="E25" s="92" t="s">
        <v>119</v>
      </c>
      <c r="F25" s="92" t="s">
        <v>119</v>
      </c>
      <c r="G25" s="92" t="s">
        <v>119</v>
      </c>
      <c r="H25" s="92">
        <v>173</v>
      </c>
      <c r="I25" s="44">
        <v>0.7</v>
      </c>
      <c r="J25" s="88">
        <v>9.4</v>
      </c>
      <c r="K25" s="89">
        <v>0.2</v>
      </c>
      <c r="L25" s="45">
        <v>54</v>
      </c>
      <c r="M25" s="87">
        <v>200</v>
      </c>
      <c r="N25" s="93">
        <v>0.7</v>
      </c>
      <c r="O25" s="90">
        <v>10.7</v>
      </c>
      <c r="P25" s="93">
        <v>0.1931874496699911</v>
      </c>
      <c r="Q25" s="94">
        <v>61</v>
      </c>
      <c r="R25" s="92">
        <v>169</v>
      </c>
      <c r="S25" s="44">
        <v>0.7</v>
      </c>
      <c r="T25" s="88">
        <v>10.4</v>
      </c>
      <c r="U25" s="89">
        <v>0.2</v>
      </c>
      <c r="V25" s="45">
        <v>61.5</v>
      </c>
      <c r="W25" s="45">
        <v>129</v>
      </c>
      <c r="X25" s="44">
        <v>0.5</v>
      </c>
      <c r="Y25" s="45">
        <v>6</v>
      </c>
      <c r="Z25" s="44">
        <v>0.1</v>
      </c>
      <c r="AA25" s="45">
        <v>46.511627906976742</v>
      </c>
      <c r="AB25" s="92">
        <v>149</v>
      </c>
      <c r="AC25" s="44">
        <v>0.61065333726843107</v>
      </c>
      <c r="AD25" s="88">
        <v>10</v>
      </c>
      <c r="AE25" s="44">
        <v>0.18545985298923479</v>
      </c>
      <c r="AF25" s="91">
        <v>67.099999999999994</v>
      </c>
    </row>
    <row r="26" spans="1:32" ht="9.75" customHeight="1" x14ac:dyDescent="0.15">
      <c r="A26" s="78"/>
      <c r="B26" s="86" t="s">
        <v>20</v>
      </c>
      <c r="C26" s="87"/>
      <c r="D26" s="44"/>
      <c r="E26" s="88"/>
      <c r="F26" s="89"/>
      <c r="G26" s="45"/>
      <c r="H26" s="87"/>
      <c r="I26" s="44"/>
      <c r="J26" s="88"/>
      <c r="K26" s="89"/>
      <c r="L26" s="45"/>
      <c r="M26" s="45"/>
      <c r="N26" s="44"/>
      <c r="O26" s="90"/>
      <c r="P26" s="44"/>
      <c r="Q26" s="45"/>
      <c r="R26" s="87"/>
      <c r="S26" s="44"/>
      <c r="T26" s="88"/>
      <c r="U26" s="89"/>
      <c r="V26" s="45"/>
      <c r="W26" s="45"/>
      <c r="Y26" s="45"/>
      <c r="Z26" s="44"/>
      <c r="AA26" s="45"/>
      <c r="AB26" s="87"/>
      <c r="AD26" s="88"/>
      <c r="AE26" s="44"/>
      <c r="AF26" s="91"/>
    </row>
    <row r="27" spans="1:32" ht="9.75" customHeight="1" x14ac:dyDescent="0.15">
      <c r="A27" s="78"/>
      <c r="B27" s="86" t="s">
        <v>24</v>
      </c>
      <c r="C27" s="87">
        <v>77</v>
      </c>
      <c r="D27" s="44">
        <v>0.25334781035106768</v>
      </c>
      <c r="E27" s="88">
        <v>11</v>
      </c>
      <c r="F27" s="89">
        <v>0.19585743419803878</v>
      </c>
      <c r="G27" s="45">
        <v>143</v>
      </c>
      <c r="H27" s="87">
        <v>44</v>
      </c>
      <c r="I27" s="44">
        <v>0.2</v>
      </c>
      <c r="J27" s="88">
        <v>6.1</v>
      </c>
      <c r="K27" s="89">
        <v>0.1</v>
      </c>
      <c r="L27" s="45">
        <v>138</v>
      </c>
      <c r="M27" s="87">
        <v>0</v>
      </c>
      <c r="N27" s="44">
        <v>0.2</v>
      </c>
      <c r="O27" s="90">
        <v>6.2</v>
      </c>
      <c r="P27" s="44">
        <v>0.11314902252118869</v>
      </c>
      <c r="Q27" s="45">
        <v>142</v>
      </c>
      <c r="R27" s="87">
        <v>44</v>
      </c>
      <c r="S27" s="44">
        <v>0.2</v>
      </c>
      <c r="T27" s="88">
        <v>5.2</v>
      </c>
      <c r="U27" s="89">
        <v>0.1</v>
      </c>
      <c r="V27" s="45">
        <v>118.2</v>
      </c>
      <c r="W27" s="45">
        <v>32</v>
      </c>
      <c r="X27" s="44">
        <v>0.1</v>
      </c>
      <c r="Y27" s="45">
        <v>4.3</v>
      </c>
      <c r="Z27" s="44">
        <v>0.1</v>
      </c>
      <c r="AA27" s="45">
        <v>133.69999999999999</v>
      </c>
      <c r="AB27" s="87">
        <v>35.700000000000003</v>
      </c>
      <c r="AC27" s="44">
        <v>0.1</v>
      </c>
      <c r="AD27" s="88">
        <v>6.4</v>
      </c>
      <c r="AE27" s="44">
        <v>0.1</v>
      </c>
      <c r="AF27" s="91">
        <v>179.3</v>
      </c>
    </row>
    <row r="28" spans="1:32" ht="9.75" customHeight="1" x14ac:dyDescent="0.15">
      <c r="A28" s="95"/>
      <c r="B28" s="85" t="s">
        <v>25</v>
      </c>
      <c r="C28" s="42">
        <v>30393</v>
      </c>
      <c r="D28" s="96">
        <v>100</v>
      </c>
      <c r="E28" s="39">
        <v>5605.6</v>
      </c>
      <c r="F28" s="97">
        <v>100</v>
      </c>
      <c r="G28" s="41">
        <v>184</v>
      </c>
      <c r="H28" s="42">
        <v>24455</v>
      </c>
      <c r="I28" s="96">
        <v>100</v>
      </c>
      <c r="J28" s="39">
        <v>5547.2</v>
      </c>
      <c r="K28" s="97">
        <v>100</v>
      </c>
      <c r="L28" s="41">
        <v>227</v>
      </c>
      <c r="M28" s="42">
        <v>24000</v>
      </c>
      <c r="N28" s="96">
        <v>100</v>
      </c>
      <c r="O28" s="39">
        <v>5514.9</v>
      </c>
      <c r="P28" s="96">
        <v>100</v>
      </c>
      <c r="Q28" s="41">
        <v>229</v>
      </c>
      <c r="R28" s="42">
        <v>24660</v>
      </c>
      <c r="S28" s="96">
        <v>100</v>
      </c>
      <c r="T28" s="39">
        <v>5520</v>
      </c>
      <c r="U28" s="97">
        <v>100</v>
      </c>
      <c r="V28" s="41">
        <v>223.8</v>
      </c>
      <c r="W28" s="41">
        <v>24749</v>
      </c>
      <c r="X28" s="98">
        <v>100</v>
      </c>
      <c r="Y28" s="41">
        <v>5489.8</v>
      </c>
      <c r="Z28" s="98">
        <v>100</v>
      </c>
      <c r="AA28" s="41">
        <v>221.8</v>
      </c>
      <c r="AB28" s="42">
        <v>24351.8</v>
      </c>
      <c r="AC28" s="98">
        <v>100</v>
      </c>
      <c r="AD28" s="39">
        <v>5465.8</v>
      </c>
      <c r="AE28" s="98">
        <v>100</v>
      </c>
      <c r="AF28" s="43">
        <v>224.5</v>
      </c>
    </row>
    <row r="29" spans="1:32" ht="10.5" customHeight="1" x14ac:dyDescent="0.15">
      <c r="A29" s="78"/>
      <c r="B29" s="130" t="s">
        <v>136</v>
      </c>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1"/>
    </row>
    <row r="30" spans="1:32" ht="9.75" customHeight="1" x14ac:dyDescent="0.15">
      <c r="A30" s="99"/>
      <c r="B30" s="85" t="s">
        <v>13</v>
      </c>
      <c r="C30" s="42">
        <v>426447</v>
      </c>
      <c r="D30" s="38">
        <v>96.575831074332996</v>
      </c>
      <c r="E30" s="39">
        <v>10665.5</v>
      </c>
      <c r="F30" s="38">
        <v>92.37398263009672</v>
      </c>
      <c r="G30" s="41">
        <v>25</v>
      </c>
      <c r="H30" s="42">
        <v>254465</v>
      </c>
      <c r="I30" s="38">
        <v>93</v>
      </c>
      <c r="J30" s="39">
        <v>9601.7999999999993</v>
      </c>
      <c r="K30" s="40">
        <v>86.3</v>
      </c>
      <c r="L30" s="41">
        <v>38</v>
      </c>
      <c r="M30" s="42">
        <v>238200</v>
      </c>
      <c r="N30" s="38">
        <v>91.6</v>
      </c>
      <c r="O30" s="39">
        <v>9389.6</v>
      </c>
      <c r="P30" s="100">
        <v>84.1</v>
      </c>
      <c r="Q30" s="101">
        <v>39.081842209319262</v>
      </c>
      <c r="R30" s="42">
        <v>225880</v>
      </c>
      <c r="S30" s="38">
        <v>90.4</v>
      </c>
      <c r="T30" s="39">
        <v>9144.7000000000007</v>
      </c>
      <c r="U30" s="38">
        <v>82.3</v>
      </c>
      <c r="V30" s="41">
        <v>40.5</v>
      </c>
      <c r="W30" s="41">
        <v>210273</v>
      </c>
      <c r="X30" s="38">
        <v>88.6</v>
      </c>
      <c r="Y30" s="41">
        <v>8797.1</v>
      </c>
      <c r="Z30" s="38">
        <v>79.400000000000006</v>
      </c>
      <c r="AA30" s="41">
        <v>41.8</v>
      </c>
      <c r="AB30" s="42">
        <v>200461.228</v>
      </c>
      <c r="AC30" s="38">
        <v>87.2</v>
      </c>
      <c r="AD30" s="39">
        <v>8533.1921683699984</v>
      </c>
      <c r="AE30" s="38">
        <v>76.900000000000006</v>
      </c>
      <c r="AF30" s="43">
        <v>42.6</v>
      </c>
    </row>
    <row r="31" spans="1:32" ht="9.75" customHeight="1" x14ac:dyDescent="0.15">
      <c r="A31" s="99"/>
      <c r="B31" s="85" t="s">
        <v>132</v>
      </c>
      <c r="C31" s="42">
        <v>12949</v>
      </c>
      <c r="D31" s="38">
        <v>2.932510808099337</v>
      </c>
      <c r="E31" s="39">
        <v>782.3</v>
      </c>
      <c r="F31" s="38">
        <v>6.7755631672687251</v>
      </c>
      <c r="G31" s="41">
        <v>60</v>
      </c>
      <c r="H31" s="42">
        <v>17704</v>
      </c>
      <c r="I31" s="38">
        <v>6.5</v>
      </c>
      <c r="J31" s="39">
        <v>1422.6</v>
      </c>
      <c r="K31" s="40">
        <v>12.8</v>
      </c>
      <c r="L31" s="41">
        <v>80</v>
      </c>
      <c r="M31" s="42">
        <v>20400</v>
      </c>
      <c r="N31" s="38">
        <v>7.8</v>
      </c>
      <c r="O31" s="39">
        <v>1661</v>
      </c>
      <c r="P31" s="100">
        <v>14.9</v>
      </c>
      <c r="Q31" s="101">
        <v>82</v>
      </c>
      <c r="R31" s="42">
        <v>22247</v>
      </c>
      <c r="S31" s="38">
        <v>8.9</v>
      </c>
      <c r="T31" s="39">
        <v>1855.1</v>
      </c>
      <c r="U31" s="38">
        <v>16.7</v>
      </c>
      <c r="V31" s="41">
        <v>83.4</v>
      </c>
      <c r="W31" s="41">
        <v>24918</v>
      </c>
      <c r="X31" s="38">
        <v>10.5</v>
      </c>
      <c r="Y31" s="41">
        <v>2146.6999999999998</v>
      </c>
      <c r="Z31" s="38">
        <v>19.399999999999999</v>
      </c>
      <c r="AA31" s="41">
        <v>86.1</v>
      </c>
      <c r="AB31" s="42">
        <v>27250</v>
      </c>
      <c r="AC31" s="38">
        <v>11.8</v>
      </c>
      <c r="AD31" s="39">
        <v>2415</v>
      </c>
      <c r="AE31" s="38">
        <v>21.8</v>
      </c>
      <c r="AF31" s="43">
        <v>88.6</v>
      </c>
    </row>
    <row r="32" spans="1:32" ht="7.5" customHeight="1" x14ac:dyDescent="0.15">
      <c r="A32" s="95"/>
      <c r="B32" s="86" t="s">
        <v>14</v>
      </c>
      <c r="C32" s="87"/>
      <c r="D32" s="44"/>
      <c r="E32" s="88"/>
      <c r="F32" s="44"/>
      <c r="G32" s="41"/>
      <c r="H32" s="87"/>
      <c r="I32" s="38"/>
      <c r="J32" s="88"/>
      <c r="K32" s="89"/>
      <c r="L32" s="41"/>
      <c r="M32" s="87"/>
      <c r="N32" s="44"/>
      <c r="O32" s="102"/>
      <c r="P32" s="100"/>
      <c r="Q32" s="103"/>
      <c r="R32" s="87"/>
      <c r="S32" s="44"/>
      <c r="T32" s="88"/>
      <c r="U32" s="44"/>
      <c r="V32" s="41"/>
      <c r="W32" s="41"/>
      <c r="X32" s="44"/>
      <c r="Y32" s="41"/>
      <c r="Z32" s="38"/>
      <c r="AA32" s="41"/>
      <c r="AB32" s="87"/>
      <c r="AC32" s="44"/>
      <c r="AD32" s="88"/>
      <c r="AE32" s="38"/>
      <c r="AF32" s="104"/>
    </row>
    <row r="33" spans="1:32" ht="9" customHeight="1" x14ac:dyDescent="0.15">
      <c r="A33" s="54"/>
      <c r="B33" s="86" t="s">
        <v>15</v>
      </c>
      <c r="C33" s="87">
        <v>11048</v>
      </c>
      <c r="D33" s="44">
        <v>2.5019985642042997</v>
      </c>
      <c r="E33" s="88">
        <v>743.4</v>
      </c>
      <c r="F33" s="44">
        <v>6.4383279744547606</v>
      </c>
      <c r="G33" s="45">
        <v>67</v>
      </c>
      <c r="H33" s="87">
        <v>15107</v>
      </c>
      <c r="I33" s="44">
        <v>5.5</v>
      </c>
      <c r="J33" s="88">
        <v>1291</v>
      </c>
      <c r="K33" s="89">
        <v>11.6</v>
      </c>
      <c r="L33" s="45">
        <v>85</v>
      </c>
      <c r="M33" s="87">
        <v>17000</v>
      </c>
      <c r="N33" s="44">
        <v>6.6</v>
      </c>
      <c r="O33" s="88">
        <v>1483.7</v>
      </c>
      <c r="P33" s="105">
        <v>13.3</v>
      </c>
      <c r="Q33" s="103">
        <v>87</v>
      </c>
      <c r="R33" s="87">
        <v>18769</v>
      </c>
      <c r="S33" s="44">
        <v>7.5</v>
      </c>
      <c r="T33" s="88">
        <v>1666.4</v>
      </c>
      <c r="U33" s="44">
        <v>15</v>
      </c>
      <c r="V33" s="45">
        <v>88.8</v>
      </c>
      <c r="W33" s="45">
        <v>21019</v>
      </c>
      <c r="X33" s="44">
        <v>8.9</v>
      </c>
      <c r="Y33" s="45">
        <v>1907.5</v>
      </c>
      <c r="Z33" s="44">
        <v>17.2</v>
      </c>
      <c r="AA33" s="45">
        <v>90.7</v>
      </c>
      <c r="AB33" s="87">
        <v>23349.638999999999</v>
      </c>
      <c r="AC33" s="44">
        <v>10.199999999999999</v>
      </c>
      <c r="AD33" s="88">
        <v>2150.4708229499997</v>
      </c>
      <c r="AE33" s="44">
        <v>19.399999999999999</v>
      </c>
      <c r="AF33" s="91">
        <v>92.1</v>
      </c>
    </row>
    <row r="34" spans="1:32" ht="9" customHeight="1" x14ac:dyDescent="0.15">
      <c r="A34" s="95"/>
      <c r="B34" s="86" t="s">
        <v>16</v>
      </c>
      <c r="C34" s="87">
        <v>106</v>
      </c>
      <c r="D34" s="44">
        <v>2.4005417071474997E-2</v>
      </c>
      <c r="E34" s="88">
        <v>1.4</v>
      </c>
      <c r="F34" s="44">
        <v>1.1926261923230557E-2</v>
      </c>
      <c r="G34" s="45">
        <v>13</v>
      </c>
      <c r="H34" s="87">
        <v>67</v>
      </c>
      <c r="I34" s="44">
        <v>0</v>
      </c>
      <c r="J34" s="88">
        <v>2.2999999999999998</v>
      </c>
      <c r="K34" s="89">
        <v>0</v>
      </c>
      <c r="L34" s="45">
        <v>35</v>
      </c>
      <c r="M34" s="87">
        <v>100</v>
      </c>
      <c r="N34" s="44">
        <v>0</v>
      </c>
      <c r="O34" s="88">
        <v>3.5</v>
      </c>
      <c r="P34" s="105">
        <v>0.03</v>
      </c>
      <c r="Q34" s="103">
        <v>46</v>
      </c>
      <c r="R34" s="87">
        <v>75</v>
      </c>
      <c r="S34" s="44">
        <v>0</v>
      </c>
      <c r="T34" s="88">
        <v>3.4</v>
      </c>
      <c r="U34" s="44">
        <v>0</v>
      </c>
      <c r="V34" s="45">
        <v>45.3</v>
      </c>
      <c r="W34" s="45">
        <v>69</v>
      </c>
      <c r="X34" s="44">
        <v>0</v>
      </c>
      <c r="Y34" s="45">
        <v>3.2</v>
      </c>
      <c r="Z34" s="44">
        <v>0</v>
      </c>
      <c r="AA34" s="45">
        <v>46.3</v>
      </c>
      <c r="AB34" s="87">
        <v>57.161000000000001</v>
      </c>
      <c r="AC34" s="44">
        <v>0</v>
      </c>
      <c r="AD34" s="88">
        <v>3.0783283099999998</v>
      </c>
      <c r="AE34" s="44">
        <v>0</v>
      </c>
      <c r="AF34" s="91">
        <v>53.9</v>
      </c>
    </row>
    <row r="35" spans="1:32" ht="9" customHeight="1" x14ac:dyDescent="0.15">
      <c r="A35" s="54"/>
      <c r="B35" s="86" t="s">
        <v>117</v>
      </c>
      <c r="C35" s="87">
        <v>515</v>
      </c>
      <c r="D35" s="44">
        <v>0.11663009237556249</v>
      </c>
      <c r="E35" s="88">
        <v>17.7</v>
      </c>
      <c r="F35" s="44">
        <v>0.1535690269867836</v>
      </c>
      <c r="G35" s="45">
        <v>34</v>
      </c>
      <c r="H35" s="87">
        <v>748</v>
      </c>
      <c r="I35" s="44">
        <v>0.3</v>
      </c>
      <c r="J35" s="88">
        <v>75</v>
      </c>
      <c r="K35" s="89">
        <v>0.7</v>
      </c>
      <c r="L35" s="45">
        <v>100</v>
      </c>
      <c r="M35" s="87">
        <v>1400</v>
      </c>
      <c r="N35" s="44">
        <v>0.6</v>
      </c>
      <c r="O35" s="88">
        <v>101.7</v>
      </c>
      <c r="P35" s="105">
        <v>0.9</v>
      </c>
      <c r="Q35" s="103">
        <v>71</v>
      </c>
      <c r="R35" s="87">
        <v>1821</v>
      </c>
      <c r="S35" s="44">
        <v>0.7</v>
      </c>
      <c r="T35" s="88">
        <v>109.8</v>
      </c>
      <c r="U35" s="44">
        <v>1</v>
      </c>
      <c r="V35" s="45">
        <v>60.3</v>
      </c>
      <c r="W35" s="45">
        <v>2109</v>
      </c>
      <c r="X35" s="44">
        <v>0.9</v>
      </c>
      <c r="Y35" s="45">
        <v>136.80000000000001</v>
      </c>
      <c r="Z35" s="44">
        <v>1.2</v>
      </c>
      <c r="AA35" s="45">
        <v>64.8</v>
      </c>
      <c r="AB35" s="87">
        <v>2160.415</v>
      </c>
      <c r="AC35" s="44">
        <v>0.9</v>
      </c>
      <c r="AD35" s="88">
        <v>153.21787063000002</v>
      </c>
      <c r="AE35" s="44">
        <v>1.8</v>
      </c>
      <c r="AF35" s="91">
        <v>70.900000000000006</v>
      </c>
    </row>
    <row r="36" spans="1:32" ht="9" customHeight="1" x14ac:dyDescent="0.15">
      <c r="A36" s="106"/>
      <c r="B36" s="86" t="s">
        <v>18</v>
      </c>
      <c r="C36" s="87"/>
      <c r="D36" s="44"/>
      <c r="E36" s="88"/>
      <c r="F36" s="44"/>
      <c r="G36" s="45"/>
      <c r="H36" s="87"/>
      <c r="I36" s="38"/>
      <c r="J36" s="88"/>
      <c r="K36" s="89"/>
      <c r="L36" s="45"/>
      <c r="M36" s="87"/>
      <c r="N36" s="107"/>
      <c r="O36" s="88"/>
      <c r="P36" s="100"/>
      <c r="Q36" s="108"/>
      <c r="R36" s="87"/>
      <c r="S36" s="44"/>
      <c r="T36" s="88"/>
      <c r="U36" s="44"/>
      <c r="V36" s="45"/>
      <c r="W36" s="45"/>
      <c r="X36" s="44"/>
      <c r="Y36" s="45"/>
      <c r="Z36" s="44"/>
      <c r="AA36" s="45"/>
      <c r="AB36" s="87"/>
      <c r="AC36" s="44"/>
      <c r="AD36" s="88"/>
      <c r="AE36" s="44"/>
      <c r="AF36" s="104"/>
    </row>
    <row r="37" spans="1:32" ht="9" customHeight="1" x14ac:dyDescent="0.15">
      <c r="A37" s="106"/>
      <c r="B37" s="86" t="s">
        <v>19</v>
      </c>
      <c r="C37" s="87">
        <v>1248</v>
      </c>
      <c r="D37" s="44">
        <v>0.28262981608679993</v>
      </c>
      <c r="E37" s="88">
        <v>18.7</v>
      </c>
      <c r="F37" s="44">
        <v>0.16178836073053507</v>
      </c>
      <c r="G37" s="45">
        <v>15</v>
      </c>
      <c r="H37" s="87">
        <v>1782</v>
      </c>
      <c r="I37" s="44">
        <v>0.7</v>
      </c>
      <c r="J37" s="88">
        <v>54.3</v>
      </c>
      <c r="K37" s="89">
        <v>0.5</v>
      </c>
      <c r="L37" s="45">
        <v>30</v>
      </c>
      <c r="M37" s="87">
        <v>1800</v>
      </c>
      <c r="N37" s="44">
        <v>0.7</v>
      </c>
      <c r="O37" s="88">
        <v>72.2</v>
      </c>
      <c r="P37" s="105">
        <v>0.65</v>
      </c>
      <c r="Q37" s="103">
        <v>40</v>
      </c>
      <c r="R37" s="87">
        <v>1582</v>
      </c>
      <c r="S37" s="44">
        <v>0.6</v>
      </c>
      <c r="T37" s="88">
        <v>75.5</v>
      </c>
      <c r="U37" s="44">
        <v>0.7</v>
      </c>
      <c r="V37" s="45">
        <v>47.7</v>
      </c>
      <c r="W37" s="45">
        <v>1721</v>
      </c>
      <c r="X37" s="44">
        <v>0.7</v>
      </c>
      <c r="Y37" s="45">
        <v>99.2</v>
      </c>
      <c r="Z37" s="44">
        <v>0.9</v>
      </c>
      <c r="AA37" s="45">
        <v>57.7</v>
      </c>
      <c r="AB37" s="87">
        <v>1682</v>
      </c>
      <c r="AC37" s="44">
        <v>0.7</v>
      </c>
      <c r="AD37" s="88">
        <v>108</v>
      </c>
      <c r="AE37" s="44">
        <v>1</v>
      </c>
      <c r="AF37" s="91">
        <v>64.2</v>
      </c>
    </row>
    <row r="38" spans="1:32" ht="9.75" customHeight="1" x14ac:dyDescent="0.15">
      <c r="A38" s="106"/>
      <c r="B38" s="85" t="s">
        <v>20</v>
      </c>
      <c r="C38" s="42"/>
      <c r="D38" s="38"/>
      <c r="E38" s="39"/>
      <c r="F38" s="38"/>
      <c r="G38" s="41"/>
      <c r="H38" s="87"/>
      <c r="I38" s="38"/>
      <c r="J38" s="88"/>
      <c r="K38" s="89"/>
      <c r="L38" s="41"/>
      <c r="M38" s="42"/>
      <c r="N38" s="44"/>
      <c r="O38" s="88"/>
      <c r="P38" s="100"/>
      <c r="Q38" s="103"/>
      <c r="R38" s="87"/>
      <c r="S38" s="38"/>
      <c r="T38" s="39"/>
      <c r="U38" s="38"/>
      <c r="V38" s="41"/>
      <c r="W38" s="41"/>
      <c r="X38" s="38"/>
      <c r="Y38" s="41"/>
      <c r="Z38" s="38"/>
      <c r="AA38" s="41"/>
      <c r="AB38" s="87"/>
      <c r="AC38" s="38"/>
      <c r="AD38" s="39"/>
      <c r="AE38" s="38"/>
      <c r="AF38" s="104"/>
    </row>
    <row r="39" spans="1:32" ht="9.75" customHeight="1" x14ac:dyDescent="0.15">
      <c r="A39" s="106"/>
      <c r="B39" s="85" t="s">
        <v>55</v>
      </c>
      <c r="C39" s="42">
        <v>1330</v>
      </c>
      <c r="D39" s="38">
        <v>0.30120004438737497</v>
      </c>
      <c r="E39" s="39">
        <v>49.6</v>
      </c>
      <c r="F39" s="38">
        <v>0.42994304148953377</v>
      </c>
      <c r="G39" s="41">
        <v>37</v>
      </c>
      <c r="H39" s="42">
        <v>1110</v>
      </c>
      <c r="I39" s="38">
        <v>0.4</v>
      </c>
      <c r="J39" s="39">
        <v>69.900000000000006</v>
      </c>
      <c r="K39" s="40">
        <v>0.6</v>
      </c>
      <c r="L39" s="41">
        <v>63</v>
      </c>
      <c r="M39" s="42">
        <v>1200</v>
      </c>
      <c r="N39" s="38">
        <v>0.5</v>
      </c>
      <c r="O39" s="39">
        <v>68.900000000000006</v>
      </c>
      <c r="P39" s="100">
        <v>0.6</v>
      </c>
      <c r="Q39" s="101">
        <v>56</v>
      </c>
      <c r="R39" s="42">
        <v>1434</v>
      </c>
      <c r="S39" s="38">
        <v>0.6</v>
      </c>
      <c r="T39" s="39">
        <v>81.5</v>
      </c>
      <c r="U39" s="38">
        <v>0.7</v>
      </c>
      <c r="V39" s="41">
        <v>56.8</v>
      </c>
      <c r="W39" s="41">
        <v>1722</v>
      </c>
      <c r="X39" s="38">
        <v>0.7</v>
      </c>
      <c r="Y39" s="41">
        <v>103.1</v>
      </c>
      <c r="Z39" s="38">
        <v>0.9</v>
      </c>
      <c r="AA39" s="41">
        <v>59.9</v>
      </c>
      <c r="AB39" s="42">
        <v>2263.973</v>
      </c>
      <c r="AC39" s="38">
        <v>1</v>
      </c>
      <c r="AD39" s="39">
        <v>147.97709329</v>
      </c>
      <c r="AE39" s="38">
        <v>1.3</v>
      </c>
      <c r="AF39" s="43">
        <v>65.400000000000006</v>
      </c>
    </row>
    <row r="40" spans="1:32" ht="7.5" customHeight="1" x14ac:dyDescent="0.15">
      <c r="A40" s="106"/>
      <c r="B40" s="86" t="s">
        <v>14</v>
      </c>
      <c r="C40" s="87"/>
      <c r="D40" s="44"/>
      <c r="E40" s="88"/>
      <c r="F40" s="44"/>
      <c r="G40" s="41"/>
      <c r="H40" s="87"/>
      <c r="I40" s="38"/>
      <c r="J40" s="88"/>
      <c r="K40" s="89"/>
      <c r="L40" s="41"/>
      <c r="M40" s="87"/>
      <c r="N40" s="44"/>
      <c r="O40" s="88"/>
      <c r="P40" s="100"/>
      <c r="Q40" s="103"/>
      <c r="R40" s="87"/>
      <c r="S40" s="44"/>
      <c r="T40" s="88"/>
      <c r="U40" s="44"/>
      <c r="V40" s="41"/>
      <c r="W40" s="41"/>
      <c r="X40" s="44"/>
      <c r="Y40" s="41"/>
      <c r="Z40" s="38"/>
      <c r="AA40" s="41"/>
      <c r="AB40" s="87"/>
      <c r="AC40" s="44"/>
      <c r="AD40" s="88"/>
      <c r="AE40" s="38"/>
      <c r="AF40" s="104"/>
    </row>
    <row r="41" spans="1:32" ht="9" customHeight="1" x14ac:dyDescent="0.15">
      <c r="A41" s="78"/>
      <c r="B41" s="86" t="s">
        <v>134</v>
      </c>
      <c r="C41" s="87">
        <v>161</v>
      </c>
      <c r="D41" s="44">
        <v>3.6461058004787494E-2</v>
      </c>
      <c r="E41" s="88">
        <v>7.6</v>
      </c>
      <c r="F41" s="44">
        <v>6.5451533299820855E-2</v>
      </c>
      <c r="G41" s="45">
        <v>47</v>
      </c>
      <c r="H41" s="87">
        <v>84</v>
      </c>
      <c r="I41" s="44">
        <v>0</v>
      </c>
      <c r="J41" s="88">
        <v>6.5</v>
      </c>
      <c r="K41" s="89">
        <v>0.1</v>
      </c>
      <c r="L41" s="45">
        <v>77</v>
      </c>
      <c r="M41" s="87">
        <v>100</v>
      </c>
      <c r="N41" s="44">
        <v>0</v>
      </c>
      <c r="O41" s="88">
        <v>5.8</v>
      </c>
      <c r="P41" s="105">
        <v>0.05</v>
      </c>
      <c r="Q41" s="103">
        <v>78</v>
      </c>
      <c r="R41" s="87">
        <v>102</v>
      </c>
      <c r="S41" s="44">
        <v>0</v>
      </c>
      <c r="T41" s="88">
        <v>6.9</v>
      </c>
      <c r="U41" s="44">
        <v>0.1</v>
      </c>
      <c r="V41" s="45">
        <v>67.599999999999994</v>
      </c>
      <c r="W41" s="45">
        <v>224</v>
      </c>
      <c r="X41" s="44">
        <v>0.1</v>
      </c>
      <c r="Y41" s="45">
        <v>18</v>
      </c>
      <c r="Z41" s="44">
        <v>0.2</v>
      </c>
      <c r="AA41" s="45">
        <v>80.5</v>
      </c>
      <c r="AB41" s="87">
        <v>241.65500000000003</v>
      </c>
      <c r="AC41" s="44">
        <v>0.1</v>
      </c>
      <c r="AD41" s="88">
        <v>20.28685033</v>
      </c>
      <c r="AE41" s="44">
        <v>0.2</v>
      </c>
      <c r="AF41" s="91">
        <v>83.9</v>
      </c>
    </row>
    <row r="42" spans="1:32" ht="9" customHeight="1" x14ac:dyDescent="0.15">
      <c r="A42" s="78"/>
      <c r="B42" s="86" t="s">
        <v>22</v>
      </c>
      <c r="C42" s="87">
        <v>652</v>
      </c>
      <c r="D42" s="44">
        <v>0.14765596160944996</v>
      </c>
      <c r="E42" s="88">
        <v>15.2</v>
      </c>
      <c r="F42" s="44">
        <v>0.13161327246580359</v>
      </c>
      <c r="G42" s="45">
        <v>23</v>
      </c>
      <c r="H42" s="87">
        <v>582</v>
      </c>
      <c r="I42" s="44">
        <v>0.2</v>
      </c>
      <c r="J42" s="88">
        <v>25.6</v>
      </c>
      <c r="K42" s="89">
        <v>0.2</v>
      </c>
      <c r="L42" s="45">
        <v>44</v>
      </c>
      <c r="M42" s="87">
        <v>700</v>
      </c>
      <c r="N42" s="44">
        <v>0.3</v>
      </c>
      <c r="O42" s="88">
        <v>27.8</v>
      </c>
      <c r="P42" s="105">
        <v>0.24940000000000001</v>
      </c>
      <c r="Q42" s="103">
        <v>40</v>
      </c>
      <c r="R42" s="87">
        <v>820</v>
      </c>
      <c r="S42" s="44">
        <v>0.3</v>
      </c>
      <c r="T42" s="88">
        <v>34</v>
      </c>
      <c r="U42" s="44">
        <v>0.3</v>
      </c>
      <c r="V42" s="45">
        <v>41.5</v>
      </c>
      <c r="W42" s="45">
        <v>925</v>
      </c>
      <c r="X42" s="44">
        <v>0.4</v>
      </c>
      <c r="Y42" s="45">
        <v>41.2</v>
      </c>
      <c r="Z42" s="44">
        <v>0.4</v>
      </c>
      <c r="AA42" s="45">
        <v>44.5</v>
      </c>
      <c r="AB42" s="87">
        <v>1051.777</v>
      </c>
      <c r="AC42" s="44">
        <v>0.5</v>
      </c>
      <c r="AD42" s="88">
        <v>45.54261116</v>
      </c>
      <c r="AE42" s="44">
        <v>0.4</v>
      </c>
      <c r="AF42" s="91">
        <v>43.3</v>
      </c>
    </row>
    <row r="43" spans="1:32" ht="9" customHeight="1" x14ac:dyDescent="0.15">
      <c r="A43" s="78"/>
      <c r="B43" s="86" t="s">
        <v>23</v>
      </c>
      <c r="C43" s="87">
        <v>43</v>
      </c>
      <c r="D43" s="44">
        <v>9.7380465478624986E-3</v>
      </c>
      <c r="E43" s="88">
        <v>10.8</v>
      </c>
      <c r="F43" s="44">
        <v>9.3937717370630808E-2</v>
      </c>
      <c r="G43" s="45">
        <v>252</v>
      </c>
      <c r="H43" s="87">
        <v>29</v>
      </c>
      <c r="I43" s="44">
        <v>0</v>
      </c>
      <c r="J43" s="88">
        <v>7.2</v>
      </c>
      <c r="K43" s="89">
        <v>0.1</v>
      </c>
      <c r="L43" s="45">
        <v>249</v>
      </c>
      <c r="M43" s="87">
        <v>0</v>
      </c>
      <c r="N43" s="44">
        <v>0</v>
      </c>
      <c r="O43" s="88">
        <v>7.9</v>
      </c>
      <c r="P43" s="105">
        <v>7.0000000000000007E-2</v>
      </c>
      <c r="Q43" s="103">
        <v>175</v>
      </c>
      <c r="R43" s="87">
        <v>30</v>
      </c>
      <c r="S43" s="44">
        <v>0</v>
      </c>
      <c r="T43" s="88">
        <v>6.4</v>
      </c>
      <c r="U43" s="44">
        <v>0.1</v>
      </c>
      <c r="V43" s="45">
        <v>213.3</v>
      </c>
      <c r="W43" s="45">
        <v>30</v>
      </c>
      <c r="X43" s="44">
        <v>0</v>
      </c>
      <c r="Y43" s="45">
        <v>7.3</v>
      </c>
      <c r="Z43" s="44">
        <v>0.1</v>
      </c>
      <c r="AA43" s="45">
        <v>243</v>
      </c>
      <c r="AB43" s="87">
        <v>41.090999999999994</v>
      </c>
      <c r="AC43" s="44">
        <v>0</v>
      </c>
      <c r="AD43" s="88">
        <v>9.8549857100000011</v>
      </c>
      <c r="AE43" s="44">
        <v>0.1</v>
      </c>
      <c r="AF43" s="91">
        <v>239.8</v>
      </c>
    </row>
    <row r="44" spans="1:32" ht="9" customHeight="1" x14ac:dyDescent="0.15">
      <c r="A44" s="78"/>
      <c r="B44" s="86" t="s">
        <v>133</v>
      </c>
      <c r="C44" s="92" t="s">
        <v>119</v>
      </c>
      <c r="D44" s="92" t="s">
        <v>119</v>
      </c>
      <c r="E44" s="92" t="s">
        <v>119</v>
      </c>
      <c r="F44" s="92" t="s">
        <v>119</v>
      </c>
      <c r="G44" s="92" t="s">
        <v>119</v>
      </c>
      <c r="H44" s="92">
        <v>415</v>
      </c>
      <c r="I44" s="44">
        <v>0.2</v>
      </c>
      <c r="J44" s="88">
        <v>30.6</v>
      </c>
      <c r="K44" s="89">
        <v>0.3</v>
      </c>
      <c r="L44" s="45">
        <v>74</v>
      </c>
      <c r="M44" s="92">
        <v>400</v>
      </c>
      <c r="N44" s="93">
        <v>0.2</v>
      </c>
      <c r="O44" s="109">
        <v>26.5</v>
      </c>
      <c r="P44" s="110">
        <v>0.2</v>
      </c>
      <c r="Q44" s="94">
        <v>63</v>
      </c>
      <c r="R44" s="87">
        <v>482</v>
      </c>
      <c r="S44" s="44">
        <v>0.2</v>
      </c>
      <c r="T44" s="88">
        <v>34.200000000000003</v>
      </c>
      <c r="U44" s="44">
        <v>0.3</v>
      </c>
      <c r="V44" s="45">
        <v>71</v>
      </c>
      <c r="W44" s="45">
        <v>200</v>
      </c>
      <c r="X44" s="44">
        <v>0.1</v>
      </c>
      <c r="Y44" s="45">
        <v>3</v>
      </c>
      <c r="Z44" s="44">
        <v>0</v>
      </c>
      <c r="AA44" s="45">
        <v>15</v>
      </c>
      <c r="AB44" s="92">
        <v>622</v>
      </c>
      <c r="AC44" s="44">
        <v>0.27057136551856187</v>
      </c>
      <c r="AD44" s="88">
        <v>42</v>
      </c>
      <c r="AE44" s="44">
        <v>0.3818729497215621</v>
      </c>
      <c r="AF44" s="91">
        <v>67.5</v>
      </c>
    </row>
    <row r="45" spans="1:32" ht="9.75" customHeight="1" x14ac:dyDescent="0.15">
      <c r="A45" s="78"/>
      <c r="B45" s="86" t="s">
        <v>20</v>
      </c>
      <c r="C45" s="87"/>
      <c r="D45" s="44"/>
      <c r="E45" s="88"/>
      <c r="F45" s="44"/>
      <c r="G45" s="45"/>
      <c r="H45" s="87"/>
      <c r="I45" s="44"/>
      <c r="J45" s="88"/>
      <c r="K45" s="89"/>
      <c r="L45" s="45"/>
      <c r="M45" s="87"/>
      <c r="N45" s="111"/>
      <c r="O45" s="88"/>
      <c r="P45" s="105"/>
      <c r="Q45" s="103"/>
      <c r="R45" s="87"/>
      <c r="S45" s="44"/>
      <c r="T45" s="88"/>
      <c r="U45" s="44"/>
      <c r="V45" s="45"/>
      <c r="W45" s="45"/>
      <c r="X45" s="44"/>
      <c r="Y45" s="45"/>
      <c r="Z45" s="44"/>
      <c r="AA45" s="45"/>
      <c r="AB45" s="45"/>
      <c r="AC45" s="44"/>
      <c r="AD45" s="45"/>
      <c r="AE45" s="44"/>
      <c r="AF45" s="104"/>
    </row>
    <row r="46" spans="1:32" ht="9.75" customHeight="1" x14ac:dyDescent="0.15">
      <c r="A46" s="78"/>
      <c r="B46" s="86" t="s">
        <v>24</v>
      </c>
      <c r="C46" s="87">
        <v>841</v>
      </c>
      <c r="D46" s="44">
        <v>0.19045807318028746</v>
      </c>
      <c r="E46" s="88">
        <v>48.6</v>
      </c>
      <c r="F46" s="44">
        <v>0.42051116114501813</v>
      </c>
      <c r="G46" s="45">
        <v>58</v>
      </c>
      <c r="H46" s="87">
        <v>397</v>
      </c>
      <c r="I46" s="44">
        <v>0.1</v>
      </c>
      <c r="J46" s="88">
        <v>37.799999999999997</v>
      </c>
      <c r="K46" s="89">
        <v>0.3</v>
      </c>
      <c r="L46" s="45">
        <v>95</v>
      </c>
      <c r="M46" s="87">
        <v>300</v>
      </c>
      <c r="N46" s="44">
        <v>0.1</v>
      </c>
      <c r="O46" s="88">
        <v>40.299999999999997</v>
      </c>
      <c r="P46" s="105">
        <v>0.4</v>
      </c>
      <c r="Q46" s="103">
        <v>117</v>
      </c>
      <c r="R46" s="87">
        <v>349</v>
      </c>
      <c r="S46" s="44">
        <v>0.1</v>
      </c>
      <c r="T46" s="88">
        <v>33</v>
      </c>
      <c r="U46" s="44">
        <v>0.3</v>
      </c>
      <c r="V46" s="45">
        <v>94.6</v>
      </c>
      <c r="W46" s="45">
        <v>343</v>
      </c>
      <c r="X46" s="44">
        <v>0.1</v>
      </c>
      <c r="Y46" s="45">
        <v>34.1</v>
      </c>
      <c r="Z46" s="44">
        <v>0.3</v>
      </c>
      <c r="AA46" s="45">
        <v>99.4</v>
      </c>
      <c r="AB46" s="87">
        <v>307.20399999999995</v>
      </c>
      <c r="AC46" s="44">
        <v>0.1</v>
      </c>
      <c r="AD46" s="88">
        <v>29.919874940000003</v>
      </c>
      <c r="AE46" s="44">
        <v>0.3</v>
      </c>
      <c r="AF46" s="91">
        <v>97.4</v>
      </c>
    </row>
    <row r="47" spans="1:32" ht="9.75" customHeight="1" x14ac:dyDescent="0.15">
      <c r="A47" s="78"/>
      <c r="B47" s="85" t="s">
        <v>25</v>
      </c>
      <c r="C47" s="42">
        <v>441567</v>
      </c>
      <c r="D47" s="96">
        <v>100</v>
      </c>
      <c r="E47" s="39">
        <v>11545.9</v>
      </c>
      <c r="F47" s="96">
        <v>100</v>
      </c>
      <c r="G47" s="41">
        <v>26</v>
      </c>
      <c r="H47" s="42">
        <v>273676</v>
      </c>
      <c r="I47" s="96">
        <v>100</v>
      </c>
      <c r="J47" s="39">
        <v>11132.1</v>
      </c>
      <c r="K47" s="97">
        <v>100</v>
      </c>
      <c r="L47" s="41">
        <v>41</v>
      </c>
      <c r="M47" s="42">
        <v>260100</v>
      </c>
      <c r="N47" s="96">
        <v>100</v>
      </c>
      <c r="O47" s="39">
        <v>11159.8</v>
      </c>
      <c r="P47" s="96">
        <v>100</v>
      </c>
      <c r="Q47" s="101">
        <v>43</v>
      </c>
      <c r="R47" s="42">
        <v>249910</v>
      </c>
      <c r="S47" s="96">
        <v>100</v>
      </c>
      <c r="T47" s="39">
        <v>11114.4</v>
      </c>
      <c r="U47" s="96">
        <v>100</v>
      </c>
      <c r="V47" s="41">
        <v>44.5</v>
      </c>
      <c r="W47" s="41">
        <v>237256</v>
      </c>
      <c r="X47" s="98">
        <v>100</v>
      </c>
      <c r="Y47" s="41">
        <v>11080.9</v>
      </c>
      <c r="Z47" s="98">
        <v>100</v>
      </c>
      <c r="AA47" s="41">
        <v>46.7</v>
      </c>
      <c r="AB47" s="42">
        <v>229974.81599999999</v>
      </c>
      <c r="AC47" s="98">
        <v>100</v>
      </c>
      <c r="AD47" s="39">
        <v>11096.038926269999</v>
      </c>
      <c r="AE47" s="98">
        <v>100</v>
      </c>
      <c r="AF47" s="43">
        <v>48.2</v>
      </c>
    </row>
    <row r="48" spans="1:32" ht="10.5" customHeight="1" x14ac:dyDescent="0.15">
      <c r="A48" s="78"/>
      <c r="B48" s="130" t="s">
        <v>137</v>
      </c>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1"/>
    </row>
    <row r="49" spans="1:32" ht="9.75" customHeight="1" x14ac:dyDescent="0.15">
      <c r="A49" s="78"/>
      <c r="B49" s="85" t="s">
        <v>13</v>
      </c>
      <c r="C49" s="42">
        <v>450393</v>
      </c>
      <c r="D49" s="38">
        <v>95.430333079074501</v>
      </c>
      <c r="E49" s="39">
        <v>11982.7</v>
      </c>
      <c r="F49" s="38">
        <v>69.863707992441036</v>
      </c>
      <c r="G49" s="41">
        <v>27</v>
      </c>
      <c r="H49" s="42">
        <v>273030</v>
      </c>
      <c r="I49" s="38">
        <v>91.3</v>
      </c>
      <c r="J49" s="39">
        <v>11084.7</v>
      </c>
      <c r="K49" s="40">
        <v>66.400000000000006</v>
      </c>
      <c r="L49" s="41">
        <v>41</v>
      </c>
      <c r="M49" s="42">
        <v>256000</v>
      </c>
      <c r="N49" s="38">
        <v>89.829985194748701</v>
      </c>
      <c r="O49" s="39">
        <v>10897.1</v>
      </c>
      <c r="P49" s="38">
        <v>65.254014457009433</v>
      </c>
      <c r="Q49" s="101">
        <v>42.6</v>
      </c>
      <c r="R49" s="42">
        <v>244212</v>
      </c>
      <c r="S49" s="38">
        <v>88.7</v>
      </c>
      <c r="T49" s="39">
        <v>10682.4</v>
      </c>
      <c r="U49" s="38">
        <v>64.099999999999994</v>
      </c>
      <c r="V49" s="41">
        <v>43.7</v>
      </c>
      <c r="W49" s="41">
        <v>228259</v>
      </c>
      <c r="X49" s="38">
        <v>86.9</v>
      </c>
      <c r="Y49" s="41">
        <v>10324.4</v>
      </c>
      <c r="Z49" s="38">
        <v>62.2</v>
      </c>
      <c r="AA49" s="41">
        <v>45.2</v>
      </c>
      <c r="AB49" s="42">
        <v>217797.96100000001</v>
      </c>
      <c r="AC49" s="38">
        <v>85.4</v>
      </c>
      <c r="AD49" s="41">
        <v>10038.260494640001</v>
      </c>
      <c r="AE49" s="38">
        <v>60.5</v>
      </c>
      <c r="AF49" s="43">
        <v>46.1</v>
      </c>
    </row>
    <row r="50" spans="1:32" ht="9.75" customHeight="1" x14ac:dyDescent="0.15">
      <c r="A50" s="78"/>
      <c r="B50" s="85" t="s">
        <v>132</v>
      </c>
      <c r="C50" s="42">
        <v>16148</v>
      </c>
      <c r="D50" s="38">
        <v>3.4214763963047714</v>
      </c>
      <c r="E50" s="39">
        <v>2062.6</v>
      </c>
      <c r="F50" s="38">
        <v>12.025503691909936</v>
      </c>
      <c r="G50" s="41">
        <v>128</v>
      </c>
      <c r="H50" s="42">
        <v>21042</v>
      </c>
      <c r="I50" s="38">
        <v>7</v>
      </c>
      <c r="J50" s="39">
        <v>2664.1</v>
      </c>
      <c r="K50" s="40">
        <v>15.9</v>
      </c>
      <c r="L50" s="41">
        <v>127</v>
      </c>
      <c r="M50" s="42">
        <v>23700</v>
      </c>
      <c r="N50" s="38">
        <v>8.3207617336879114</v>
      </c>
      <c r="O50" s="39">
        <v>2881.4</v>
      </c>
      <c r="P50" s="38">
        <v>17.254223324525327</v>
      </c>
      <c r="Q50" s="101">
        <v>121</v>
      </c>
      <c r="R50" s="42">
        <v>25703</v>
      </c>
      <c r="S50" s="38">
        <v>9.3000000000000007</v>
      </c>
      <c r="T50" s="39">
        <v>3091.3</v>
      </c>
      <c r="U50" s="38">
        <v>18.600000000000001</v>
      </c>
      <c r="V50" s="41">
        <v>120.3</v>
      </c>
      <c r="W50" s="41">
        <v>28570</v>
      </c>
      <c r="X50" s="38">
        <v>10.9</v>
      </c>
      <c r="Y50" s="41">
        <v>3399</v>
      </c>
      <c r="Z50" s="38">
        <v>20.5</v>
      </c>
      <c r="AA50" s="41">
        <v>119</v>
      </c>
      <c r="AB50" s="42">
        <v>30974</v>
      </c>
      <c r="AC50" s="38">
        <v>12.1</v>
      </c>
      <c r="AD50" s="41">
        <v>3676</v>
      </c>
      <c r="AE50" s="38">
        <v>22.2</v>
      </c>
      <c r="AF50" s="43">
        <v>118.7</v>
      </c>
    </row>
    <row r="51" spans="1:32" ht="7.5" customHeight="1" x14ac:dyDescent="0.15">
      <c r="A51" s="78"/>
      <c r="B51" s="86" t="s">
        <v>14</v>
      </c>
      <c r="C51" s="87"/>
      <c r="D51" s="44"/>
      <c r="E51" s="88"/>
      <c r="F51" s="44"/>
      <c r="G51" s="45"/>
      <c r="H51" s="87"/>
      <c r="I51" s="38"/>
      <c r="J51" s="88"/>
      <c r="K51" s="89"/>
      <c r="L51" s="41"/>
      <c r="M51" s="87"/>
      <c r="N51" s="38"/>
      <c r="O51" s="88"/>
      <c r="P51" s="44"/>
      <c r="Q51" s="103"/>
      <c r="R51" s="87"/>
      <c r="S51" s="44"/>
      <c r="T51" s="88"/>
      <c r="U51" s="44"/>
      <c r="V51" s="45"/>
      <c r="W51" s="45"/>
      <c r="X51" s="44"/>
      <c r="Y51" s="45"/>
      <c r="Z51" s="44"/>
      <c r="AA51" s="45"/>
      <c r="AB51" s="87"/>
      <c r="AC51" s="44"/>
      <c r="AD51" s="45"/>
      <c r="AE51" s="44"/>
      <c r="AF51" s="91"/>
    </row>
    <row r="52" spans="1:32" ht="9.75" customHeight="1" x14ac:dyDescent="0.15">
      <c r="A52" s="78"/>
      <c r="B52" s="86" t="s">
        <v>15</v>
      </c>
      <c r="C52" s="87">
        <v>13727</v>
      </c>
      <c r="D52" s="44">
        <v>2.9085091956945504</v>
      </c>
      <c r="E52" s="88">
        <v>1631.4</v>
      </c>
      <c r="F52" s="44">
        <v>9.5118250495756751</v>
      </c>
      <c r="G52" s="45">
        <v>119</v>
      </c>
      <c r="H52" s="87">
        <v>17639</v>
      </c>
      <c r="I52" s="44">
        <v>5.9</v>
      </c>
      <c r="J52" s="88">
        <v>2075.6999999999998</v>
      </c>
      <c r="K52" s="89">
        <v>12.4</v>
      </c>
      <c r="L52" s="45">
        <v>118</v>
      </c>
      <c r="M52" s="87">
        <v>19500</v>
      </c>
      <c r="N52" s="44">
        <v>6.8493583221650747</v>
      </c>
      <c r="O52" s="88">
        <v>2230.6</v>
      </c>
      <c r="P52" s="44">
        <v>13.357227346003473</v>
      </c>
      <c r="Q52" s="103">
        <v>114.3</v>
      </c>
      <c r="R52" s="87">
        <v>21274</v>
      </c>
      <c r="S52" s="44">
        <v>7.7</v>
      </c>
      <c r="T52" s="88">
        <v>2402.6999999999998</v>
      </c>
      <c r="U52" s="44">
        <v>14.4</v>
      </c>
      <c r="V52" s="45">
        <v>112.9</v>
      </c>
      <c r="W52" s="45">
        <v>23619</v>
      </c>
      <c r="X52" s="44">
        <v>9</v>
      </c>
      <c r="Y52" s="45">
        <v>2620</v>
      </c>
      <c r="Z52" s="44">
        <v>15.8</v>
      </c>
      <c r="AA52" s="45">
        <v>110.9</v>
      </c>
      <c r="AB52" s="87">
        <v>25997.303</v>
      </c>
      <c r="AC52" s="44">
        <v>10.199999999999999</v>
      </c>
      <c r="AD52" s="45">
        <v>2844.3387180499999</v>
      </c>
      <c r="AE52" s="44">
        <v>17.100000000000001</v>
      </c>
      <c r="AF52" s="91">
        <v>109.4</v>
      </c>
    </row>
    <row r="53" spans="1:32" ht="9.75" customHeight="1" x14ac:dyDescent="0.15">
      <c r="A53" s="78"/>
      <c r="B53" s="86" t="s">
        <v>16</v>
      </c>
      <c r="C53" s="87">
        <v>116</v>
      </c>
      <c r="D53" s="44">
        <v>2.45783540978049E-2</v>
      </c>
      <c r="E53" s="88">
        <v>4</v>
      </c>
      <c r="F53" s="44">
        <v>2.3385633350117039E-2</v>
      </c>
      <c r="G53" s="45">
        <v>35</v>
      </c>
      <c r="H53" s="87">
        <v>80</v>
      </c>
      <c r="I53" s="44">
        <v>0</v>
      </c>
      <c r="J53" s="88">
        <v>8.6</v>
      </c>
      <c r="K53" s="89">
        <v>0.1</v>
      </c>
      <c r="L53" s="45">
        <v>108</v>
      </c>
      <c r="M53" s="87">
        <v>100</v>
      </c>
      <c r="N53" s="44">
        <v>3.3329357199491996E-2</v>
      </c>
      <c r="O53" s="88">
        <v>12.8</v>
      </c>
      <c r="P53" s="44">
        <v>7.6480960809735279E-2</v>
      </c>
      <c r="Q53" s="103">
        <v>134.4</v>
      </c>
      <c r="R53" s="87">
        <v>93</v>
      </c>
      <c r="S53" s="44">
        <v>0</v>
      </c>
      <c r="T53" s="88">
        <v>13.5</v>
      </c>
      <c r="U53" s="44">
        <v>0.1</v>
      </c>
      <c r="V53" s="45">
        <v>145.30000000000001</v>
      </c>
      <c r="W53" s="45">
        <v>90</v>
      </c>
      <c r="X53" s="44">
        <v>0</v>
      </c>
      <c r="Y53" s="45">
        <v>14.9</v>
      </c>
      <c r="Z53" s="44">
        <v>0.1</v>
      </c>
      <c r="AA53" s="45">
        <v>165.7</v>
      </c>
      <c r="AB53" s="87">
        <v>77.369</v>
      </c>
      <c r="AC53" s="44">
        <v>0</v>
      </c>
      <c r="AD53" s="45">
        <v>12.562619909999999</v>
      </c>
      <c r="AE53" s="44">
        <v>0.1</v>
      </c>
      <c r="AF53" s="91">
        <v>162.4</v>
      </c>
    </row>
    <row r="54" spans="1:32" ht="9.75" customHeight="1" x14ac:dyDescent="0.15">
      <c r="A54" s="78"/>
      <c r="B54" s="86" t="s">
        <v>117</v>
      </c>
      <c r="C54" s="87">
        <v>944</v>
      </c>
      <c r="D54" s="44">
        <v>0.20001695058903296</v>
      </c>
      <c r="E54" s="88">
        <v>406.2</v>
      </c>
      <c r="F54" s="44">
        <v>2.3684031932729601</v>
      </c>
      <c r="G54" s="45">
        <v>430</v>
      </c>
      <c r="H54" s="87">
        <v>984</v>
      </c>
      <c r="I54" s="44">
        <v>0.3</v>
      </c>
      <c r="J54" s="88">
        <v>200.2</v>
      </c>
      <c r="K54" s="89">
        <v>1.2</v>
      </c>
      <c r="L54" s="45">
        <v>203</v>
      </c>
      <c r="M54" s="87">
        <v>1700</v>
      </c>
      <c r="N54" s="44">
        <v>0.5936133934898995</v>
      </c>
      <c r="O54" s="88">
        <v>231</v>
      </c>
      <c r="P54" s="44">
        <v>1.3829808065244273</v>
      </c>
      <c r="Q54" s="45">
        <v>136</v>
      </c>
      <c r="R54" s="87">
        <v>2078</v>
      </c>
      <c r="S54" s="44">
        <v>0.8</v>
      </c>
      <c r="T54" s="88">
        <v>239.2</v>
      </c>
      <c r="U54" s="44">
        <v>1.4</v>
      </c>
      <c r="V54" s="45">
        <v>115.1</v>
      </c>
      <c r="W54" s="45">
        <v>2397</v>
      </c>
      <c r="X54" s="44">
        <v>0.9</v>
      </c>
      <c r="Y54" s="45">
        <v>280.5</v>
      </c>
      <c r="Z54" s="44">
        <v>1.7</v>
      </c>
      <c r="AA54" s="45">
        <v>117</v>
      </c>
      <c r="AB54" s="87">
        <v>2438.4789999999998</v>
      </c>
      <c r="AC54" s="44">
        <v>1</v>
      </c>
      <c r="AD54" s="45">
        <v>296.83686649999999</v>
      </c>
      <c r="AE54" s="44">
        <v>1.8</v>
      </c>
      <c r="AF54" s="91">
        <v>121.7</v>
      </c>
    </row>
    <row r="55" spans="1:32" ht="9.75" customHeight="1" x14ac:dyDescent="0.15">
      <c r="A55" s="78"/>
      <c r="B55" s="86" t="s">
        <v>18</v>
      </c>
      <c r="C55" s="87"/>
      <c r="D55" s="44"/>
      <c r="E55" s="88"/>
      <c r="F55" s="44"/>
      <c r="G55" s="45"/>
      <c r="H55" s="87"/>
      <c r="I55" s="38"/>
      <c r="J55" s="88"/>
      <c r="K55" s="89"/>
      <c r="L55" s="45"/>
      <c r="M55" s="87"/>
      <c r="N55" s="44"/>
      <c r="O55" s="88"/>
      <c r="P55" s="107"/>
      <c r="Q55" s="45"/>
      <c r="R55" s="87"/>
      <c r="S55" s="44"/>
      <c r="T55" s="88"/>
      <c r="U55" s="44"/>
      <c r="V55" s="45"/>
      <c r="W55" s="45"/>
      <c r="X55" s="44"/>
      <c r="Y55" s="45"/>
      <c r="Z55" s="44"/>
      <c r="AA55" s="45"/>
      <c r="AD55" s="45"/>
      <c r="AE55" s="44"/>
      <c r="AF55" s="91"/>
    </row>
    <row r="56" spans="1:32" ht="9.75" customHeight="1" x14ac:dyDescent="0.15">
      <c r="A56" s="78"/>
      <c r="B56" s="86" t="s">
        <v>19</v>
      </c>
      <c r="C56" s="87">
        <v>1329</v>
      </c>
      <c r="D56" s="44">
        <v>0.28159166031019578</v>
      </c>
      <c r="E56" s="88">
        <v>19.8</v>
      </c>
      <c r="F56" s="44">
        <v>0.11517905430854204</v>
      </c>
      <c r="G56" s="45">
        <v>15</v>
      </c>
      <c r="H56" s="87">
        <v>2339</v>
      </c>
      <c r="I56" s="44">
        <v>0.8</v>
      </c>
      <c r="J56" s="88">
        <v>379.6</v>
      </c>
      <c r="K56" s="89">
        <v>2.2999999999999998</v>
      </c>
      <c r="L56" s="45">
        <v>162</v>
      </c>
      <c r="M56" s="87">
        <v>2400</v>
      </c>
      <c r="N56" s="44">
        <v>0.8444606608334444</v>
      </c>
      <c r="O56" s="88">
        <v>407.1</v>
      </c>
      <c r="P56" s="44">
        <v>2.4375342111876939</v>
      </c>
      <c r="Q56" s="45">
        <v>169.1</v>
      </c>
      <c r="R56" s="87">
        <v>2258</v>
      </c>
      <c r="S56" s="44">
        <v>0.8</v>
      </c>
      <c r="T56" s="88">
        <v>435.9</v>
      </c>
      <c r="U56" s="44">
        <v>2.6</v>
      </c>
      <c r="V56" s="45">
        <v>193</v>
      </c>
      <c r="W56" s="45">
        <v>2464</v>
      </c>
      <c r="X56" s="44">
        <v>0.9</v>
      </c>
      <c r="Y56" s="45">
        <v>483.6</v>
      </c>
      <c r="Z56" s="44">
        <v>2.9</v>
      </c>
      <c r="AA56" s="45">
        <v>196.3</v>
      </c>
      <c r="AB56" s="87">
        <v>2461</v>
      </c>
      <c r="AC56" s="44">
        <v>1</v>
      </c>
      <c r="AD56" s="45">
        <v>523</v>
      </c>
      <c r="AE56" s="44">
        <v>3.2</v>
      </c>
      <c r="AF56" s="91">
        <v>212.5</v>
      </c>
    </row>
    <row r="57" spans="1:32" ht="9.75" customHeight="1" x14ac:dyDescent="0.15">
      <c r="A57" s="78"/>
      <c r="B57" s="85" t="s">
        <v>20</v>
      </c>
      <c r="C57" s="42"/>
      <c r="D57" s="38"/>
      <c r="E57" s="39"/>
      <c r="F57" s="38"/>
      <c r="G57" s="41"/>
      <c r="H57" s="87"/>
      <c r="I57" s="38"/>
      <c r="J57" s="88"/>
      <c r="K57" s="89"/>
      <c r="L57" s="41"/>
      <c r="M57" s="42"/>
      <c r="N57" s="38"/>
      <c r="O57" s="88"/>
      <c r="P57" s="107"/>
      <c r="Q57" s="45"/>
      <c r="R57" s="87"/>
      <c r="S57" s="38"/>
      <c r="T57" s="39"/>
      <c r="U57" s="38"/>
      <c r="V57" s="41"/>
      <c r="W57" s="41"/>
      <c r="X57" s="38"/>
      <c r="Y57" s="41"/>
      <c r="Z57" s="44"/>
      <c r="AA57" s="41"/>
      <c r="AB57" s="87"/>
      <c r="AC57" s="38"/>
      <c r="AD57" s="41"/>
      <c r="AE57" s="44"/>
      <c r="AF57" s="43"/>
    </row>
    <row r="58" spans="1:32" ht="9.75" customHeight="1" x14ac:dyDescent="0.15">
      <c r="A58" s="78"/>
      <c r="B58" s="85" t="s">
        <v>55</v>
      </c>
      <c r="C58" s="42">
        <v>4501</v>
      </c>
      <c r="D58" s="38">
        <v>0.95368251546741245</v>
      </c>
      <c r="E58" s="39">
        <v>3046.8</v>
      </c>
      <c r="F58" s="38">
        <v>17.763700273024792</v>
      </c>
      <c r="G58" s="41">
        <v>677</v>
      </c>
      <c r="H58" s="42">
        <v>4616</v>
      </c>
      <c r="I58" s="38">
        <v>1.5</v>
      </c>
      <c r="J58" s="39">
        <v>2911.1</v>
      </c>
      <c r="K58" s="40">
        <v>17.399999999999999</v>
      </c>
      <c r="L58" s="41">
        <v>631</v>
      </c>
      <c r="M58" s="42">
        <v>4900</v>
      </c>
      <c r="N58" s="38">
        <v>1.7113747833591781</v>
      </c>
      <c r="O58" s="39">
        <v>2874.3</v>
      </c>
      <c r="P58" s="38">
        <v>17.211581536087643</v>
      </c>
      <c r="Q58" s="41">
        <v>589.20000000000005</v>
      </c>
      <c r="R58" s="42">
        <v>5081</v>
      </c>
      <c r="S58" s="38">
        <v>1.8</v>
      </c>
      <c r="T58" s="39">
        <v>2846.9</v>
      </c>
      <c r="U58" s="38">
        <v>17.100000000000001</v>
      </c>
      <c r="V58" s="41">
        <v>560.29999999999995</v>
      </c>
      <c r="W58" s="41">
        <v>5569</v>
      </c>
      <c r="X58" s="38">
        <v>2.1</v>
      </c>
      <c r="Y58" s="41">
        <v>2833.1</v>
      </c>
      <c r="Z58" s="38">
        <v>17.100000000000001</v>
      </c>
      <c r="AA58" s="41">
        <v>508.7</v>
      </c>
      <c r="AB58" s="42">
        <v>6240.0829999999996</v>
      </c>
      <c r="AC58" s="38">
        <v>2.4</v>
      </c>
      <c r="AD58" s="41">
        <v>2870.8637453299998</v>
      </c>
      <c r="AE58" s="38">
        <v>17.3</v>
      </c>
      <c r="AF58" s="43">
        <v>460.1</v>
      </c>
    </row>
    <row r="59" spans="1:32" ht="7.5" customHeight="1" x14ac:dyDescent="0.15">
      <c r="A59" s="78"/>
      <c r="B59" s="86" t="s">
        <v>14</v>
      </c>
      <c r="C59" s="87"/>
      <c r="D59" s="44"/>
      <c r="E59" s="88"/>
      <c r="F59" s="44"/>
      <c r="G59" s="41"/>
      <c r="H59" s="87"/>
      <c r="I59" s="38"/>
      <c r="J59" s="88"/>
      <c r="K59" s="89"/>
      <c r="L59" s="41"/>
      <c r="M59" s="87"/>
      <c r="N59" s="38"/>
      <c r="O59" s="88"/>
      <c r="P59" s="107"/>
      <c r="Q59" s="45"/>
      <c r="R59" s="87"/>
      <c r="S59" s="44"/>
      <c r="T59" s="88"/>
      <c r="U59" s="44"/>
      <c r="V59" s="41"/>
      <c r="W59" s="41"/>
      <c r="X59" s="44"/>
      <c r="Y59" s="41"/>
      <c r="Z59" s="44"/>
      <c r="AA59" s="41"/>
      <c r="AB59" s="87"/>
      <c r="AD59" s="88"/>
      <c r="AE59" s="44"/>
      <c r="AF59" s="43"/>
    </row>
    <row r="60" spans="1:32" ht="9.75" customHeight="1" x14ac:dyDescent="0.15">
      <c r="A60" s="78"/>
      <c r="B60" s="86" t="s">
        <v>134</v>
      </c>
      <c r="C60" s="87">
        <v>1366</v>
      </c>
      <c r="D60" s="44">
        <v>0.2894313077379439</v>
      </c>
      <c r="E60" s="88">
        <v>1709.7</v>
      </c>
      <c r="F60" s="44">
        <v>9.9684716651946914</v>
      </c>
      <c r="G60" s="45">
        <v>1252</v>
      </c>
      <c r="H60" s="87">
        <v>1067</v>
      </c>
      <c r="I60" s="44">
        <v>0.4</v>
      </c>
      <c r="J60" s="88">
        <v>1387.7</v>
      </c>
      <c r="K60" s="89">
        <v>8.3000000000000007</v>
      </c>
      <c r="L60" s="45">
        <v>1301</v>
      </c>
      <c r="M60" s="87">
        <v>1000</v>
      </c>
      <c r="N60" s="44">
        <v>0.35609786902615126</v>
      </c>
      <c r="O60" s="88">
        <v>1315.1</v>
      </c>
      <c r="P60" s="44">
        <v>7.8748143441443235</v>
      </c>
      <c r="Q60" s="45">
        <v>1295.5999999999999</v>
      </c>
      <c r="R60" s="87">
        <v>1027</v>
      </c>
      <c r="S60" s="44">
        <v>0.4</v>
      </c>
      <c r="T60" s="88">
        <v>1281.9000000000001</v>
      </c>
      <c r="U60" s="44">
        <v>7.7</v>
      </c>
      <c r="V60" s="45">
        <v>1248.2</v>
      </c>
      <c r="W60" s="45">
        <v>1101</v>
      </c>
      <c r="X60" s="44">
        <v>0.4</v>
      </c>
      <c r="Y60" s="45">
        <v>1204.0999999999999</v>
      </c>
      <c r="Z60" s="44">
        <v>7.3</v>
      </c>
      <c r="AA60" s="45">
        <v>1093.5999999999999</v>
      </c>
      <c r="AB60" s="87">
        <v>1116.3019999999999</v>
      </c>
      <c r="AC60" s="44">
        <v>0.4</v>
      </c>
      <c r="AD60" s="88">
        <v>1154.8889841600001</v>
      </c>
      <c r="AE60" s="44">
        <v>7</v>
      </c>
      <c r="AF60" s="91">
        <v>1034.5999999999999</v>
      </c>
    </row>
    <row r="61" spans="1:32" ht="9.75" customHeight="1" x14ac:dyDescent="0.15">
      <c r="A61" s="95"/>
      <c r="B61" s="86" t="s">
        <v>22</v>
      </c>
      <c r="C61" s="87">
        <v>2407</v>
      </c>
      <c r="D61" s="44">
        <v>0.51000084752945174</v>
      </c>
      <c r="E61" s="88">
        <v>1219.5</v>
      </c>
      <c r="F61" s="44">
        <v>7.110276175525998</v>
      </c>
      <c r="G61" s="45">
        <v>507</v>
      </c>
      <c r="H61" s="87">
        <v>2841</v>
      </c>
      <c r="I61" s="44">
        <v>0.9</v>
      </c>
      <c r="J61" s="88">
        <v>1385.3</v>
      </c>
      <c r="K61" s="89">
        <v>8.3000000000000007</v>
      </c>
      <c r="L61" s="45">
        <v>488</v>
      </c>
      <c r="M61" s="87">
        <v>3100</v>
      </c>
      <c r="N61" s="44">
        <v>1.1002196229221777</v>
      </c>
      <c r="O61" s="88">
        <v>1426.7</v>
      </c>
      <c r="P61" s="44">
        <v>8.5430526670100289</v>
      </c>
      <c r="Q61" s="45">
        <v>454.9</v>
      </c>
      <c r="R61" s="87">
        <v>3287</v>
      </c>
      <c r="S61" s="44">
        <v>1.2</v>
      </c>
      <c r="T61" s="88">
        <v>1427.1</v>
      </c>
      <c r="U61" s="44">
        <v>8.6</v>
      </c>
      <c r="V61" s="45">
        <v>434.2</v>
      </c>
      <c r="W61" s="45">
        <v>3656</v>
      </c>
      <c r="X61" s="44">
        <v>1.4</v>
      </c>
      <c r="Y61" s="45">
        <v>1497.2</v>
      </c>
      <c r="Z61" s="44">
        <v>9</v>
      </c>
      <c r="AA61" s="45">
        <v>409.5</v>
      </c>
      <c r="AB61" s="87">
        <v>3891.9169999999999</v>
      </c>
      <c r="AC61" s="44">
        <v>1.5</v>
      </c>
      <c r="AD61" s="88">
        <v>1543.62066168</v>
      </c>
      <c r="AE61" s="44">
        <v>9.3000000000000007</v>
      </c>
      <c r="AF61" s="91">
        <v>396.6</v>
      </c>
    </row>
    <row r="62" spans="1:32" ht="9.75" customHeight="1" x14ac:dyDescent="0.15">
      <c r="A62" s="99"/>
      <c r="B62" s="86" t="s">
        <v>23</v>
      </c>
      <c r="C62" s="87">
        <v>108</v>
      </c>
      <c r="D62" s="44">
        <v>2.2883295194508012E-2</v>
      </c>
      <c r="E62" s="88">
        <v>94.4</v>
      </c>
      <c r="F62" s="44">
        <v>0.55055646263231162</v>
      </c>
      <c r="G62" s="45">
        <v>874</v>
      </c>
      <c r="H62" s="87">
        <v>111</v>
      </c>
      <c r="I62" s="44">
        <v>0</v>
      </c>
      <c r="J62" s="88">
        <v>96.5</v>
      </c>
      <c r="K62" s="89">
        <v>0.6</v>
      </c>
      <c r="L62" s="45">
        <v>870</v>
      </c>
      <c r="M62" s="87">
        <v>100</v>
      </c>
      <c r="N62" s="44">
        <v>4.2100240673042515E-2</v>
      </c>
      <c r="O62" s="88">
        <v>94.2</v>
      </c>
      <c r="P62" s="44">
        <v>0.56411594997503234</v>
      </c>
      <c r="Q62" s="45">
        <v>785</v>
      </c>
      <c r="R62" s="87">
        <v>107</v>
      </c>
      <c r="S62" s="44">
        <v>0</v>
      </c>
      <c r="T62" s="88">
        <v>93.1</v>
      </c>
      <c r="U62" s="44">
        <v>0.6</v>
      </c>
      <c r="V62" s="45">
        <v>870.1</v>
      </c>
      <c r="W62" s="45">
        <v>100</v>
      </c>
      <c r="X62" s="44">
        <v>0</v>
      </c>
      <c r="Y62" s="45">
        <v>84.5</v>
      </c>
      <c r="Z62" s="44">
        <v>0.5</v>
      </c>
      <c r="AA62" s="45">
        <v>845.5</v>
      </c>
      <c r="AB62" s="87">
        <v>105.715</v>
      </c>
      <c r="AC62" s="44">
        <v>0</v>
      </c>
      <c r="AD62" s="88">
        <v>83.076397960000008</v>
      </c>
      <c r="AE62" s="44">
        <v>0.5</v>
      </c>
      <c r="AF62" s="91">
        <v>785.9</v>
      </c>
    </row>
    <row r="63" spans="1:32" ht="9.75" customHeight="1" x14ac:dyDescent="0.15">
      <c r="A63" s="99"/>
      <c r="B63" s="86" t="s">
        <v>133</v>
      </c>
      <c r="C63" s="87">
        <v>78</v>
      </c>
      <c r="D63" s="44">
        <v>1.6526824307144673E-2</v>
      </c>
      <c r="E63" s="88">
        <v>3.7</v>
      </c>
      <c r="F63" s="44">
        <v>2.1519913411937666E-2</v>
      </c>
      <c r="G63" s="45">
        <v>47</v>
      </c>
      <c r="H63" s="92">
        <v>597</v>
      </c>
      <c r="I63" s="44">
        <v>0.2</v>
      </c>
      <c r="J63" s="88">
        <v>41.6</v>
      </c>
      <c r="K63" s="89">
        <v>0.2</v>
      </c>
      <c r="L63" s="45">
        <v>70</v>
      </c>
      <c r="M63" s="87">
        <v>600</v>
      </c>
      <c r="N63" s="44">
        <v>0.21260621539886471</v>
      </c>
      <c r="O63" s="88">
        <v>38.299999999999997</v>
      </c>
      <c r="P63" s="44">
        <v>0.22959857495825794</v>
      </c>
      <c r="Q63" s="45">
        <v>63.3</v>
      </c>
      <c r="R63" s="87">
        <v>660</v>
      </c>
      <c r="S63" s="44">
        <v>0.2</v>
      </c>
      <c r="T63" s="88">
        <v>44.8</v>
      </c>
      <c r="U63" s="44">
        <v>0.3</v>
      </c>
      <c r="V63" s="45">
        <v>67.900000000000006</v>
      </c>
      <c r="W63" s="45">
        <v>334</v>
      </c>
      <c r="X63" s="44">
        <v>0.1</v>
      </c>
      <c r="Y63" s="45">
        <v>9</v>
      </c>
      <c r="Z63" s="44">
        <v>0.1</v>
      </c>
      <c r="AA63" s="45">
        <v>26.946107784431138</v>
      </c>
      <c r="AB63" s="92">
        <v>780</v>
      </c>
      <c r="AC63" s="44">
        <v>0.30591348546547525</v>
      </c>
      <c r="AD63" s="88">
        <v>53</v>
      </c>
      <c r="AE63" s="44">
        <v>0.31826428077960028</v>
      </c>
      <c r="AF63" s="91">
        <v>67.900000000000006</v>
      </c>
    </row>
    <row r="64" spans="1:32" ht="9.75" customHeight="1" x14ac:dyDescent="0.15">
      <c r="A64" s="95"/>
      <c r="B64" s="86" t="s">
        <v>20</v>
      </c>
      <c r="C64" s="42"/>
      <c r="D64" s="38"/>
      <c r="E64" s="39"/>
      <c r="F64" s="38"/>
      <c r="G64" s="41"/>
      <c r="H64" s="87"/>
      <c r="I64" s="38"/>
      <c r="J64" s="88"/>
      <c r="K64" s="89"/>
      <c r="L64" s="41"/>
      <c r="M64" s="42"/>
      <c r="N64" s="38"/>
      <c r="O64" s="88"/>
      <c r="P64" s="107"/>
      <c r="Q64" s="45"/>
      <c r="R64" s="87"/>
      <c r="S64" s="38"/>
      <c r="T64" s="39"/>
      <c r="U64" s="38"/>
      <c r="V64" s="41"/>
      <c r="W64" s="41"/>
      <c r="X64" s="38"/>
      <c r="Y64" s="41"/>
      <c r="Z64" s="44"/>
      <c r="AA64" s="41"/>
      <c r="AB64" s="87"/>
      <c r="AC64" s="38"/>
      <c r="AD64" s="39"/>
      <c r="AE64" s="44"/>
      <c r="AF64" s="43"/>
    </row>
    <row r="65" spans="1:32" ht="9.75" customHeight="1" x14ac:dyDescent="0.15">
      <c r="A65" s="95"/>
      <c r="B65" s="86" t="s">
        <v>24</v>
      </c>
      <c r="C65" s="87">
        <v>918</v>
      </c>
      <c r="D65" s="44">
        <v>0.19450800915331809</v>
      </c>
      <c r="E65" s="88">
        <v>59.5</v>
      </c>
      <c r="F65" s="44">
        <v>0.3470880426242377</v>
      </c>
      <c r="G65" s="45">
        <v>65</v>
      </c>
      <c r="H65" s="87">
        <v>446</v>
      </c>
      <c r="I65" s="44">
        <v>0.1</v>
      </c>
      <c r="J65" s="88">
        <v>44.1</v>
      </c>
      <c r="K65" s="89">
        <v>0.3</v>
      </c>
      <c r="L65" s="45">
        <v>99</v>
      </c>
      <c r="M65" s="87">
        <v>400</v>
      </c>
      <c r="N65" s="44">
        <v>0.13787828820421422</v>
      </c>
      <c r="O65" s="88">
        <v>46.8</v>
      </c>
      <c r="P65" s="44">
        <v>0.28018667055179408</v>
      </c>
      <c r="Q65" s="45">
        <v>119.1</v>
      </c>
      <c r="R65" s="87">
        <v>396</v>
      </c>
      <c r="S65" s="44">
        <v>0.1</v>
      </c>
      <c r="T65" s="88">
        <v>38.4</v>
      </c>
      <c r="U65" s="44">
        <v>0.2</v>
      </c>
      <c r="V65" s="45">
        <v>97</v>
      </c>
      <c r="W65" s="45">
        <v>378</v>
      </c>
      <c r="X65" s="44">
        <v>0.1</v>
      </c>
      <c r="Y65" s="45">
        <v>38.6</v>
      </c>
      <c r="Z65" s="44">
        <v>0.2</v>
      </c>
      <c r="AA65" s="45">
        <v>102</v>
      </c>
      <c r="AB65" s="87">
        <v>346.03199999999998</v>
      </c>
      <c r="AC65" s="44">
        <v>0.1</v>
      </c>
      <c r="AD65" s="88">
        <v>36.49185181</v>
      </c>
      <c r="AE65" s="44">
        <v>0.2</v>
      </c>
      <c r="AF65" s="91">
        <v>105.5</v>
      </c>
    </row>
    <row r="66" spans="1:32" ht="9.75" customHeight="1" x14ac:dyDescent="0.15">
      <c r="A66" s="95"/>
      <c r="B66" s="85" t="s">
        <v>25</v>
      </c>
      <c r="C66" s="42">
        <v>471960</v>
      </c>
      <c r="D66" s="96">
        <v>100</v>
      </c>
      <c r="E66" s="39">
        <v>17151.599999999999</v>
      </c>
      <c r="F66" s="96">
        <v>100</v>
      </c>
      <c r="G66" s="41">
        <v>36</v>
      </c>
      <c r="H66" s="42">
        <v>299134</v>
      </c>
      <c r="I66" s="96">
        <v>100</v>
      </c>
      <c r="J66" s="39">
        <v>16704</v>
      </c>
      <c r="K66" s="97">
        <v>100</v>
      </c>
      <c r="L66" s="41">
        <v>56</v>
      </c>
      <c r="M66" s="42">
        <v>285000</v>
      </c>
      <c r="N66" s="96">
        <v>100</v>
      </c>
      <c r="O66" s="39">
        <v>16699.599999999999</v>
      </c>
      <c r="P66" s="96">
        <v>100</v>
      </c>
      <c r="Q66" s="101">
        <v>58.6</v>
      </c>
      <c r="R66" s="42">
        <v>275392</v>
      </c>
      <c r="S66" s="96">
        <v>100</v>
      </c>
      <c r="T66" s="39">
        <v>16659</v>
      </c>
      <c r="U66" s="96">
        <v>100</v>
      </c>
      <c r="V66" s="41">
        <v>60.5</v>
      </c>
      <c r="W66" s="41">
        <v>262776</v>
      </c>
      <c r="X66" s="98">
        <v>100</v>
      </c>
      <c r="Y66" s="41">
        <v>16595</v>
      </c>
      <c r="Z66" s="98">
        <v>100</v>
      </c>
      <c r="AA66" s="41">
        <v>63.2</v>
      </c>
      <c r="AB66" s="42">
        <v>255012.29500000001</v>
      </c>
      <c r="AC66" s="98">
        <v>100</v>
      </c>
      <c r="AD66" s="39">
        <v>16585.54003946</v>
      </c>
      <c r="AE66" s="98">
        <v>100</v>
      </c>
      <c r="AF66" s="43">
        <v>65</v>
      </c>
    </row>
    <row r="67" spans="1:32" ht="1.5" customHeight="1" x14ac:dyDescent="0.15">
      <c r="A67" s="64"/>
      <c r="B67" s="112"/>
      <c r="C67" s="113"/>
      <c r="D67" s="114"/>
      <c r="E67" s="115"/>
      <c r="F67" s="114"/>
      <c r="G67" s="116"/>
      <c r="H67" s="113"/>
      <c r="I67" s="114"/>
      <c r="J67" s="115"/>
      <c r="K67" s="114"/>
      <c r="L67" s="116"/>
      <c r="M67" s="113"/>
      <c r="N67" s="114"/>
      <c r="O67" s="115"/>
      <c r="P67" s="114"/>
      <c r="Q67" s="117"/>
      <c r="R67" s="113"/>
      <c r="S67" s="114"/>
      <c r="T67" s="115"/>
      <c r="U67" s="114"/>
      <c r="V67" s="116"/>
      <c r="W67" s="116"/>
      <c r="X67" s="116"/>
      <c r="Y67" s="116"/>
      <c r="Z67" s="116"/>
      <c r="AA67" s="116"/>
      <c r="AB67" s="113"/>
      <c r="AC67" s="114"/>
      <c r="AD67" s="115"/>
      <c r="AE67" s="114"/>
      <c r="AF67" s="117"/>
    </row>
    <row r="68" spans="1:32" ht="9.75" customHeight="1" x14ac:dyDescent="0.15">
      <c r="A68" s="118"/>
      <c r="B68" s="119"/>
      <c r="C68" s="120"/>
      <c r="D68" s="121"/>
      <c r="E68" s="122"/>
      <c r="F68" s="123"/>
      <c r="G68" s="123"/>
      <c r="H68" s="120"/>
      <c r="I68" s="121"/>
      <c r="J68" s="122"/>
      <c r="K68" s="123"/>
      <c r="L68" s="123"/>
      <c r="M68" s="79"/>
      <c r="N68" s="79"/>
      <c r="O68" s="79"/>
      <c r="P68" s="79"/>
      <c r="Q68" s="124"/>
      <c r="R68" s="79"/>
      <c r="S68" s="79"/>
      <c r="T68" s="79"/>
      <c r="U68" s="79"/>
      <c r="V68" s="124"/>
      <c r="W68" s="124"/>
      <c r="X68" s="124"/>
      <c r="Y68" s="124"/>
      <c r="Z68" s="124"/>
      <c r="AA68" s="124"/>
      <c r="AB68" s="79"/>
      <c r="AC68" s="79"/>
      <c r="AD68" s="79"/>
      <c r="AE68" s="79"/>
      <c r="AF68" s="124"/>
    </row>
    <row r="69" spans="1:32" ht="11.25" customHeight="1" x14ac:dyDescent="0.15">
      <c r="A69" s="118"/>
      <c r="B69" s="119"/>
      <c r="C69" s="120"/>
      <c r="D69" s="121"/>
      <c r="E69" s="122"/>
      <c r="F69" s="123"/>
      <c r="G69" s="123"/>
      <c r="H69" s="120"/>
      <c r="I69" s="121"/>
      <c r="J69" s="122"/>
      <c r="K69" s="123"/>
      <c r="L69" s="123"/>
      <c r="M69" s="79"/>
      <c r="N69" s="79"/>
      <c r="O69" s="79"/>
      <c r="P69" s="79"/>
      <c r="Q69" s="119"/>
      <c r="R69" s="79"/>
      <c r="S69" s="79"/>
      <c r="T69" s="79"/>
      <c r="U69" s="79"/>
      <c r="V69" s="119"/>
      <c r="W69" s="119"/>
      <c r="X69" s="119"/>
      <c r="Y69" s="119"/>
      <c r="Z69" s="119"/>
      <c r="AA69" s="119"/>
      <c r="AB69" s="79"/>
      <c r="AC69" s="79"/>
      <c r="AD69" s="79"/>
      <c r="AE69" s="79"/>
      <c r="AF69" s="119"/>
    </row>
    <row r="70" spans="1:32" ht="9.75" customHeight="1" x14ac:dyDescent="0.15">
      <c r="A70" s="118"/>
      <c r="B70" s="119"/>
      <c r="C70" s="119"/>
      <c r="D70" s="119"/>
      <c r="E70" s="119"/>
      <c r="F70" s="119"/>
      <c r="G70" s="119"/>
      <c r="H70" s="119"/>
      <c r="I70" s="119"/>
      <c r="J70" s="119"/>
      <c r="K70" s="119"/>
      <c r="L70" s="119"/>
      <c r="M70" s="119"/>
      <c r="N70" s="119"/>
      <c r="O70" s="119"/>
      <c r="P70" s="119"/>
      <c r="R70" s="119"/>
      <c r="S70" s="119"/>
      <c r="T70" s="119"/>
      <c r="U70" s="119"/>
      <c r="AB70" s="119"/>
      <c r="AC70" s="119"/>
      <c r="AD70" s="119"/>
      <c r="AE70" s="119"/>
    </row>
    <row r="71" spans="1:32" ht="16.5" customHeight="1" x14ac:dyDescent="0.15">
      <c r="Q71" s="77"/>
      <c r="V71" s="77"/>
      <c r="W71" s="77"/>
      <c r="X71" s="77"/>
      <c r="Y71" s="77"/>
      <c r="Z71" s="77"/>
      <c r="AA71" s="77"/>
      <c r="AF71" s="77" t="s">
        <v>138</v>
      </c>
    </row>
    <row r="73" spans="1:32" s="125" customFormat="1" ht="9" customHeight="1" x14ac:dyDescent="0.2">
      <c r="A73" s="118" t="s">
        <v>130</v>
      </c>
      <c r="C73" s="126"/>
      <c r="D73" s="126"/>
      <c r="E73" s="126"/>
      <c r="F73" s="126"/>
      <c r="G73" s="126"/>
      <c r="H73" s="126"/>
      <c r="I73" s="126"/>
      <c r="J73" s="126"/>
      <c r="K73" s="126"/>
      <c r="L73" s="126"/>
      <c r="M73" s="126"/>
      <c r="N73" s="126"/>
      <c r="O73" s="126"/>
    </row>
    <row r="74" spans="1:32" s="125" customFormat="1" ht="9" customHeight="1" x14ac:dyDescent="0.2">
      <c r="A74" s="118" t="s">
        <v>131</v>
      </c>
      <c r="C74" s="126"/>
      <c r="D74" s="126"/>
      <c r="E74" s="126"/>
      <c r="F74" s="126"/>
      <c r="G74" s="126"/>
      <c r="H74" s="126"/>
      <c r="I74" s="126"/>
      <c r="J74" s="126"/>
      <c r="K74" s="126"/>
      <c r="L74" s="126"/>
      <c r="M74" s="126"/>
      <c r="N74" s="126"/>
      <c r="O74" s="126"/>
    </row>
  </sheetData>
  <mergeCells count="21">
    <mergeCell ref="A1:AF1"/>
    <mergeCell ref="A2:AF2"/>
    <mergeCell ref="AB7:AB8"/>
    <mergeCell ref="B10:AF10"/>
    <mergeCell ref="B29:AF29"/>
    <mergeCell ref="B48:AF48"/>
    <mergeCell ref="R3:V3"/>
    <mergeCell ref="B3:B8"/>
    <mergeCell ref="H7:H8"/>
    <mergeCell ref="R7:R8"/>
    <mergeCell ref="M7:M8"/>
    <mergeCell ref="C7:C8"/>
    <mergeCell ref="H4:I6"/>
    <mergeCell ref="J4:K6"/>
    <mergeCell ref="AB4:AC6"/>
    <mergeCell ref="AD4:AE6"/>
    <mergeCell ref="W3:AA3"/>
    <mergeCell ref="W4:X6"/>
    <mergeCell ref="Y4:Z6"/>
    <mergeCell ref="W7:W8"/>
    <mergeCell ref="AB3:AF3"/>
  </mergeCells>
  <phoneticPr fontId="0" type="noConversion"/>
  <pageMargins left="1.5748031496062993" right="1.6535433070866143" top="0.59055118110236227" bottom="1.8897637795275593" header="0.31496062992125984" footer="0.31496062992125984"/>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2"/>
  <sheetViews>
    <sheetView zoomScaleNormal="100" workbookViewId="0">
      <pane ySplit="4845" topLeftCell="A89" activePane="bottomLeft"/>
      <selection activeCell="I85" sqref="I85"/>
      <selection pane="bottomLeft" activeCell="J95" sqref="J95:J112"/>
    </sheetView>
  </sheetViews>
  <sheetFormatPr baseColWidth="10" defaultRowHeight="12.75" x14ac:dyDescent="0.2"/>
  <cols>
    <col min="1" max="1" width="21" customWidth="1"/>
    <col min="4" max="5" width="11.42578125" style="16" customWidth="1"/>
    <col min="12" max="13" width="11.42578125" style="16" customWidth="1"/>
    <col min="20" max="20" width="11.42578125" style="16" customWidth="1"/>
  </cols>
  <sheetData>
    <row r="1" spans="1:21" x14ac:dyDescent="0.2">
      <c r="B1" s="3"/>
    </row>
    <row r="2" spans="1:21" x14ac:dyDescent="0.2">
      <c r="B2" s="4" t="s">
        <v>31</v>
      </c>
      <c r="C2" s="155" t="s">
        <v>32</v>
      </c>
      <c r="D2" s="155"/>
      <c r="E2" s="155"/>
      <c r="F2" s="155"/>
      <c r="G2" s="155"/>
      <c r="H2" s="155"/>
      <c r="I2" s="155"/>
      <c r="J2" s="155"/>
      <c r="K2" s="156" t="s">
        <v>33</v>
      </c>
      <c r="L2" s="156"/>
      <c r="M2" s="156"/>
      <c r="N2" s="156"/>
      <c r="O2" s="156"/>
      <c r="P2" s="156"/>
      <c r="Q2" s="156"/>
      <c r="R2" s="156"/>
      <c r="S2" s="156"/>
      <c r="T2" s="156"/>
      <c r="U2" s="156"/>
    </row>
    <row r="3" spans="1:21" x14ac:dyDescent="0.2">
      <c r="B3" s="7" t="s">
        <v>31</v>
      </c>
      <c r="C3" s="153" t="s">
        <v>31</v>
      </c>
      <c r="D3" s="153"/>
      <c r="E3" s="153"/>
      <c r="F3" s="153"/>
      <c r="G3" s="153"/>
      <c r="H3" s="153"/>
      <c r="I3" s="153"/>
      <c r="J3" s="153"/>
      <c r="K3" s="157" t="s">
        <v>31</v>
      </c>
      <c r="L3" s="157"/>
      <c r="M3" s="157"/>
      <c r="N3" s="157"/>
      <c r="O3" s="157"/>
      <c r="P3" s="157"/>
      <c r="Q3" s="157"/>
      <c r="R3" s="157"/>
      <c r="S3" s="157"/>
      <c r="T3" s="157"/>
      <c r="U3" s="157"/>
    </row>
    <row r="4" spans="1:21" ht="25.5" x14ac:dyDescent="0.2">
      <c r="B4" s="7" t="s">
        <v>31</v>
      </c>
      <c r="C4" s="4" t="s">
        <v>31</v>
      </c>
      <c r="D4" s="155" t="s">
        <v>14</v>
      </c>
      <c r="E4" s="155"/>
      <c r="F4" s="155"/>
      <c r="G4" s="155"/>
      <c r="H4" s="155"/>
      <c r="I4" s="155"/>
      <c r="J4" s="155"/>
      <c r="K4" s="6" t="s">
        <v>34</v>
      </c>
      <c r="L4" s="21"/>
      <c r="M4" s="17" t="s">
        <v>35</v>
      </c>
      <c r="N4" s="158" t="s">
        <v>14</v>
      </c>
      <c r="O4" s="158"/>
      <c r="P4" s="158"/>
      <c r="Q4" s="158"/>
      <c r="R4" s="158"/>
      <c r="S4" s="158"/>
      <c r="T4" s="17" t="s">
        <v>100</v>
      </c>
      <c r="U4" s="10" t="s">
        <v>35</v>
      </c>
    </row>
    <row r="5" spans="1:21" x14ac:dyDescent="0.2">
      <c r="B5" s="7" t="s">
        <v>31</v>
      </c>
      <c r="C5" s="11" t="s">
        <v>36</v>
      </c>
      <c r="D5" s="153" t="s">
        <v>31</v>
      </c>
      <c r="E5" s="153"/>
      <c r="F5" s="153"/>
      <c r="G5" s="153"/>
      <c r="H5" s="153"/>
      <c r="I5" s="153"/>
      <c r="J5" s="153"/>
      <c r="K5" s="9" t="s">
        <v>31</v>
      </c>
      <c r="L5" s="22"/>
      <c r="M5" s="19" t="s">
        <v>37</v>
      </c>
      <c r="N5" s="154" t="s">
        <v>31</v>
      </c>
      <c r="O5" s="154"/>
      <c r="P5" s="154"/>
      <c r="Q5" s="154"/>
      <c r="R5" s="154"/>
      <c r="S5" s="154"/>
      <c r="T5" s="18"/>
      <c r="U5" s="11" t="s">
        <v>37</v>
      </c>
    </row>
    <row r="6" spans="1:21" ht="38.25" x14ac:dyDescent="0.2">
      <c r="B6" s="7" t="s">
        <v>31</v>
      </c>
      <c r="C6" s="7" t="s">
        <v>31</v>
      </c>
      <c r="D6" s="27" t="s">
        <v>31</v>
      </c>
      <c r="E6" s="24"/>
      <c r="F6" s="155" t="s">
        <v>38</v>
      </c>
      <c r="G6" s="155"/>
      <c r="H6" s="155"/>
      <c r="I6" s="155"/>
      <c r="J6" s="155"/>
      <c r="K6" s="6" t="s">
        <v>39</v>
      </c>
      <c r="L6" s="23" t="s">
        <v>101</v>
      </c>
      <c r="M6" s="19" t="s">
        <v>40</v>
      </c>
      <c r="N6" s="4" t="s">
        <v>31</v>
      </c>
      <c r="O6" s="4" t="s">
        <v>31</v>
      </c>
      <c r="P6" s="4" t="s">
        <v>31</v>
      </c>
      <c r="Q6" s="4" t="s">
        <v>31</v>
      </c>
      <c r="R6" s="4" t="s">
        <v>31</v>
      </c>
      <c r="S6" s="10" t="s">
        <v>41</v>
      </c>
      <c r="T6" s="19" t="s">
        <v>55</v>
      </c>
      <c r="U6" s="11" t="s">
        <v>40</v>
      </c>
    </row>
    <row r="7" spans="1:21" ht="38.25" x14ac:dyDescent="0.2">
      <c r="B7" s="7" t="s">
        <v>31</v>
      </c>
      <c r="C7" s="11" t="s">
        <v>40</v>
      </c>
      <c r="D7" s="19" t="s">
        <v>42</v>
      </c>
      <c r="E7" s="25" t="s">
        <v>102</v>
      </c>
      <c r="F7" s="8" t="s">
        <v>31</v>
      </c>
      <c r="G7" s="12" t="s">
        <v>31</v>
      </c>
      <c r="H7" s="12" t="s">
        <v>31</v>
      </c>
      <c r="I7" s="12" t="s">
        <v>31</v>
      </c>
      <c r="J7" s="12" t="s">
        <v>31</v>
      </c>
      <c r="K7" s="13" t="s">
        <v>43</v>
      </c>
      <c r="L7" s="23"/>
      <c r="M7" s="19" t="s">
        <v>44</v>
      </c>
      <c r="N7" s="11" t="s">
        <v>45</v>
      </c>
      <c r="O7" s="11" t="s">
        <v>45</v>
      </c>
      <c r="P7" s="11" t="s">
        <v>46</v>
      </c>
      <c r="Q7" s="11" t="s">
        <v>47</v>
      </c>
      <c r="R7" s="11" t="s">
        <v>48</v>
      </c>
      <c r="S7" s="11" t="s">
        <v>49</v>
      </c>
      <c r="T7" s="19"/>
      <c r="U7" s="11" t="s">
        <v>44</v>
      </c>
    </row>
    <row r="8" spans="1:21" x14ac:dyDescent="0.2">
      <c r="B8" s="11" t="s">
        <v>50</v>
      </c>
      <c r="C8" s="7" t="s">
        <v>31</v>
      </c>
      <c r="D8" s="18" t="s">
        <v>31</v>
      </c>
      <c r="E8" s="26"/>
      <c r="F8" s="153" t="s">
        <v>31</v>
      </c>
      <c r="G8" s="153"/>
      <c r="H8" s="153"/>
      <c r="I8" s="153"/>
      <c r="J8" s="153"/>
      <c r="K8" s="9" t="s">
        <v>31</v>
      </c>
      <c r="L8" s="22"/>
      <c r="M8" s="19" t="s">
        <v>51</v>
      </c>
      <c r="N8" s="7" t="s">
        <v>31</v>
      </c>
      <c r="O8" s="7" t="s">
        <v>31</v>
      </c>
      <c r="P8" s="11" t="s">
        <v>52</v>
      </c>
      <c r="Q8" s="7" t="s">
        <v>31</v>
      </c>
      <c r="R8" s="11" t="s">
        <v>53</v>
      </c>
      <c r="S8" s="11" t="s">
        <v>37</v>
      </c>
      <c r="T8" s="19"/>
      <c r="U8" s="11" t="s">
        <v>54</v>
      </c>
    </row>
    <row r="9" spans="1:21" x14ac:dyDescent="0.2">
      <c r="B9" s="7" t="s">
        <v>31</v>
      </c>
      <c r="C9" s="11" t="s">
        <v>55</v>
      </c>
      <c r="D9" s="19" t="s">
        <v>56</v>
      </c>
      <c r="E9" s="19"/>
      <c r="F9" s="10" t="s">
        <v>46</v>
      </c>
      <c r="G9" s="10" t="s">
        <v>57</v>
      </c>
      <c r="H9" s="10" t="s">
        <v>58</v>
      </c>
      <c r="I9" s="10" t="s">
        <v>59</v>
      </c>
      <c r="J9" s="5" t="s">
        <v>60</v>
      </c>
      <c r="K9" s="6" t="s">
        <v>41</v>
      </c>
      <c r="L9" s="23"/>
      <c r="M9" s="19" t="s">
        <v>61</v>
      </c>
      <c r="N9" s="11" t="s">
        <v>62</v>
      </c>
      <c r="O9" s="11" t="s">
        <v>63</v>
      </c>
      <c r="P9" s="11" t="s">
        <v>64</v>
      </c>
      <c r="Q9" s="11" t="s">
        <v>65</v>
      </c>
      <c r="R9" s="11" t="s">
        <v>66</v>
      </c>
      <c r="S9" s="11" t="s">
        <v>40</v>
      </c>
      <c r="T9" s="19"/>
      <c r="U9" s="11" t="s">
        <v>67</v>
      </c>
    </row>
    <row r="10" spans="1:21" x14ac:dyDescent="0.2">
      <c r="B10" s="7" t="s">
        <v>31</v>
      </c>
      <c r="C10" s="7" t="s">
        <v>31</v>
      </c>
      <c r="D10" s="18" t="s">
        <v>31</v>
      </c>
      <c r="E10" s="18"/>
      <c r="F10" s="11" t="s">
        <v>52</v>
      </c>
      <c r="G10" s="11" t="s">
        <v>68</v>
      </c>
      <c r="H10" s="11" t="s">
        <v>65</v>
      </c>
      <c r="I10" s="11" t="s">
        <v>64</v>
      </c>
      <c r="J10" s="14" t="s">
        <v>69</v>
      </c>
      <c r="K10" s="13" t="s">
        <v>70</v>
      </c>
      <c r="L10" s="23"/>
      <c r="M10" s="18" t="s">
        <v>31</v>
      </c>
      <c r="N10" s="7" t="s">
        <v>31</v>
      </c>
      <c r="O10" s="7" t="s">
        <v>31</v>
      </c>
      <c r="P10" s="11" t="s">
        <v>71</v>
      </c>
      <c r="Q10" s="7" t="s">
        <v>31</v>
      </c>
      <c r="R10" s="11" t="s">
        <v>72</v>
      </c>
      <c r="S10" s="11" t="s">
        <v>44</v>
      </c>
      <c r="T10" s="19"/>
      <c r="U10" s="11" t="s">
        <v>61</v>
      </c>
    </row>
    <row r="11" spans="1:21" x14ac:dyDescent="0.2">
      <c r="B11" s="7" t="s">
        <v>31</v>
      </c>
      <c r="C11" s="7" t="s">
        <v>31</v>
      </c>
      <c r="D11" s="19" t="s">
        <v>73</v>
      </c>
      <c r="E11" s="19"/>
      <c r="F11" s="11" t="s">
        <v>74</v>
      </c>
      <c r="G11" s="11" t="s">
        <v>65</v>
      </c>
      <c r="H11" s="11" t="s">
        <v>52</v>
      </c>
      <c r="I11" s="11" t="s">
        <v>71</v>
      </c>
      <c r="J11" s="14" t="s">
        <v>62</v>
      </c>
      <c r="K11" s="13" t="s">
        <v>75</v>
      </c>
      <c r="L11" s="23"/>
      <c r="M11" s="19" t="s">
        <v>55</v>
      </c>
      <c r="N11" s="11" t="s">
        <v>76</v>
      </c>
      <c r="O11" s="11" t="s">
        <v>77</v>
      </c>
      <c r="P11" s="11" t="s">
        <v>78</v>
      </c>
      <c r="Q11" s="11" t="s">
        <v>52</v>
      </c>
      <c r="R11" s="11" t="s">
        <v>79</v>
      </c>
      <c r="S11" s="11" t="s">
        <v>51</v>
      </c>
      <c r="T11" s="19"/>
      <c r="U11" s="11" t="s">
        <v>55</v>
      </c>
    </row>
    <row r="12" spans="1:21" x14ac:dyDescent="0.2">
      <c r="B12" s="7" t="s">
        <v>31</v>
      </c>
      <c r="C12" s="7" t="s">
        <v>31</v>
      </c>
      <c r="D12" s="18" t="s">
        <v>31</v>
      </c>
      <c r="E12" s="18"/>
      <c r="F12" s="11" t="s">
        <v>61</v>
      </c>
      <c r="G12" s="11" t="s">
        <v>52</v>
      </c>
      <c r="H12" s="7" t="s">
        <v>31</v>
      </c>
      <c r="I12" s="11" t="s">
        <v>80</v>
      </c>
      <c r="J12" s="14" t="s">
        <v>76</v>
      </c>
      <c r="K12" s="13" t="s">
        <v>81</v>
      </c>
      <c r="L12" s="23"/>
      <c r="M12" s="18" t="s">
        <v>31</v>
      </c>
      <c r="N12" s="7" t="s">
        <v>31</v>
      </c>
      <c r="O12" s="11" t="s">
        <v>52</v>
      </c>
      <c r="P12" s="7" t="s">
        <v>31</v>
      </c>
      <c r="Q12" s="7" t="s">
        <v>31</v>
      </c>
      <c r="R12" s="11" t="s">
        <v>82</v>
      </c>
      <c r="S12" s="11" t="s">
        <v>61</v>
      </c>
      <c r="T12" s="19"/>
      <c r="U12" s="7" t="s">
        <v>31</v>
      </c>
    </row>
    <row r="13" spans="1:21" x14ac:dyDescent="0.2">
      <c r="B13" s="10" t="s">
        <v>83</v>
      </c>
      <c r="C13" s="10" t="s">
        <v>84</v>
      </c>
      <c r="D13" s="17" t="s">
        <v>85</v>
      </c>
      <c r="E13" s="17"/>
      <c r="F13" s="10" t="s">
        <v>86</v>
      </c>
      <c r="G13" s="10" t="s">
        <v>87</v>
      </c>
      <c r="H13" s="10" t="s">
        <v>88</v>
      </c>
      <c r="I13" s="10" t="s">
        <v>89</v>
      </c>
      <c r="J13" s="5" t="s">
        <v>90</v>
      </c>
      <c r="K13" s="6" t="s">
        <v>91</v>
      </c>
      <c r="L13" s="21"/>
      <c r="M13" s="17" t="s">
        <v>92</v>
      </c>
      <c r="N13" s="10" t="s">
        <v>93</v>
      </c>
      <c r="O13" s="10" t="s">
        <v>94</v>
      </c>
      <c r="P13" s="10" t="s">
        <v>95</v>
      </c>
      <c r="Q13" s="10" t="s">
        <v>96</v>
      </c>
      <c r="R13" s="10" t="s">
        <v>97</v>
      </c>
      <c r="S13" s="10" t="s">
        <v>98</v>
      </c>
      <c r="T13" s="17"/>
      <c r="U13" s="10" t="s">
        <v>99</v>
      </c>
    </row>
    <row r="14" spans="1:21" x14ac:dyDescent="0.2">
      <c r="B14" s="15" t="s">
        <v>31</v>
      </c>
      <c r="C14" s="15" t="s">
        <v>31</v>
      </c>
      <c r="D14" s="20" t="s">
        <v>31</v>
      </c>
      <c r="E14" s="20"/>
      <c r="F14" s="15" t="s">
        <v>31</v>
      </c>
      <c r="G14" s="15" t="s">
        <v>31</v>
      </c>
      <c r="H14" s="15" t="s">
        <v>31</v>
      </c>
      <c r="I14" s="15" t="s">
        <v>31</v>
      </c>
      <c r="J14" s="15" t="s">
        <v>31</v>
      </c>
      <c r="K14" s="15" t="s">
        <v>31</v>
      </c>
      <c r="L14" s="20"/>
      <c r="M14" s="20" t="s">
        <v>31</v>
      </c>
      <c r="N14" s="15" t="s">
        <v>31</v>
      </c>
      <c r="O14" s="15" t="s">
        <v>31</v>
      </c>
      <c r="P14" s="15" t="s">
        <v>31</v>
      </c>
      <c r="Q14" s="15" t="s">
        <v>31</v>
      </c>
      <c r="R14" s="15" t="s">
        <v>31</v>
      </c>
      <c r="S14" s="15" t="s">
        <v>31</v>
      </c>
      <c r="T14" s="20"/>
      <c r="U14" s="15" t="s">
        <v>31</v>
      </c>
    </row>
    <row r="15" spans="1:21" x14ac:dyDescent="0.2">
      <c r="A15" s="3" t="s">
        <v>30</v>
      </c>
      <c r="B15" s="3" t="s">
        <v>2</v>
      </c>
    </row>
    <row r="16" spans="1:21" x14ac:dyDescent="0.2">
      <c r="B16">
        <v>285034</v>
      </c>
      <c r="C16">
        <v>279763</v>
      </c>
      <c r="D16" s="16">
        <v>256046</v>
      </c>
      <c r="E16" s="16">
        <f>F16+G16+H16+I16+J16+K16</f>
        <v>23717</v>
      </c>
      <c r="F16">
        <v>19523</v>
      </c>
      <c r="G16">
        <v>95</v>
      </c>
      <c r="H16">
        <v>1692</v>
      </c>
      <c r="I16">
        <v>1438</v>
      </c>
      <c r="J16">
        <v>70</v>
      </c>
      <c r="K16">
        <v>899</v>
      </c>
      <c r="L16" s="16">
        <f>I16+J16+K16</f>
        <v>2407</v>
      </c>
      <c r="M16" s="16">
        <v>4878</v>
      </c>
      <c r="N16">
        <v>497</v>
      </c>
      <c r="O16">
        <v>1015</v>
      </c>
      <c r="P16">
        <v>3136</v>
      </c>
      <c r="Q16">
        <v>120</v>
      </c>
      <c r="R16">
        <v>84</v>
      </c>
      <c r="S16">
        <v>25</v>
      </c>
      <c r="T16" s="16">
        <f>N16+R16+S16</f>
        <v>606</v>
      </c>
      <c r="U16">
        <v>393</v>
      </c>
    </row>
    <row r="17" spans="1:21" x14ac:dyDescent="0.2">
      <c r="B17" s="3" t="s">
        <v>11</v>
      </c>
    </row>
    <row r="18" spans="1:21" x14ac:dyDescent="0.2">
      <c r="B18">
        <v>16699581</v>
      </c>
      <c r="C18">
        <v>13778530</v>
      </c>
      <c r="D18" s="16">
        <v>10897147</v>
      </c>
      <c r="E18" s="16">
        <f t="shared" ref="E18:E42" si="0">F18+G18+H18+I18+J18+K18</f>
        <v>2881383</v>
      </c>
      <c r="F18">
        <v>2230601</v>
      </c>
      <c r="G18">
        <v>12772</v>
      </c>
      <c r="H18">
        <v>230952</v>
      </c>
      <c r="I18">
        <v>385402</v>
      </c>
      <c r="J18">
        <v>5034</v>
      </c>
      <c r="K18">
        <v>16622</v>
      </c>
      <c r="L18" s="16">
        <f t="shared" ref="L18:L42" si="1">I18+J18+K18</f>
        <v>407058</v>
      </c>
      <c r="M18" s="16">
        <v>2874262</v>
      </c>
      <c r="N18">
        <v>27509</v>
      </c>
      <c r="O18">
        <v>1315061</v>
      </c>
      <c r="P18">
        <v>1426654</v>
      </c>
      <c r="Q18">
        <v>94205</v>
      </c>
      <c r="R18">
        <v>9972</v>
      </c>
      <c r="S18">
        <v>861</v>
      </c>
      <c r="T18" s="16">
        <f t="shared" ref="T18:T42" si="2">N18+R18+S18</f>
        <v>38342</v>
      </c>
      <c r="U18">
        <v>46790</v>
      </c>
    </row>
    <row r="19" spans="1:21" x14ac:dyDescent="0.2">
      <c r="A19" s="3" t="s">
        <v>108</v>
      </c>
      <c r="B19" s="3" t="s">
        <v>2</v>
      </c>
    </row>
    <row r="20" spans="1:21" x14ac:dyDescent="0.2">
      <c r="B20" s="32">
        <v>899</v>
      </c>
      <c r="C20" s="32">
        <v>872</v>
      </c>
      <c r="D20" s="33">
        <v>770</v>
      </c>
      <c r="E20" s="16">
        <f t="shared" si="0"/>
        <v>102</v>
      </c>
      <c r="F20" s="32">
        <v>92</v>
      </c>
      <c r="G20" s="32">
        <v>3</v>
      </c>
      <c r="H20" s="32">
        <v>2</v>
      </c>
      <c r="I20" s="32">
        <v>3</v>
      </c>
      <c r="J20" s="32">
        <v>0</v>
      </c>
      <c r="K20" s="32">
        <v>2</v>
      </c>
      <c r="L20" s="16">
        <f t="shared" si="1"/>
        <v>5</v>
      </c>
      <c r="M20" s="33">
        <v>23</v>
      </c>
      <c r="N20" s="32">
        <v>8</v>
      </c>
      <c r="O20" s="32">
        <v>0</v>
      </c>
      <c r="P20" s="32">
        <v>13</v>
      </c>
      <c r="Q20" s="32">
        <v>0</v>
      </c>
      <c r="R20" s="32">
        <v>2</v>
      </c>
      <c r="S20">
        <v>0</v>
      </c>
      <c r="T20" s="16">
        <f t="shared" si="2"/>
        <v>10</v>
      </c>
      <c r="U20">
        <v>4</v>
      </c>
    </row>
    <row r="21" spans="1:21" x14ac:dyDescent="0.2">
      <c r="B21" s="3" t="s">
        <v>11</v>
      </c>
    </row>
    <row r="22" spans="1:21" x14ac:dyDescent="0.2">
      <c r="B22" s="3">
        <v>24883</v>
      </c>
      <c r="C22">
        <v>23980</v>
      </c>
      <c r="D22" s="16">
        <v>19283</v>
      </c>
      <c r="E22" s="16">
        <f t="shared" si="0"/>
        <v>4697</v>
      </c>
      <c r="F22">
        <v>3942</v>
      </c>
      <c r="G22">
        <v>2</v>
      </c>
      <c r="H22">
        <v>194</v>
      </c>
      <c r="I22">
        <v>398</v>
      </c>
      <c r="J22">
        <v>0</v>
      </c>
      <c r="K22">
        <v>161</v>
      </c>
      <c r="L22" s="16">
        <f t="shared" si="1"/>
        <v>559</v>
      </c>
      <c r="M22" s="16">
        <v>667</v>
      </c>
      <c r="N22">
        <v>249</v>
      </c>
      <c r="O22">
        <v>0</v>
      </c>
      <c r="P22">
        <v>365</v>
      </c>
      <c r="Q22">
        <v>0</v>
      </c>
      <c r="R22">
        <v>52</v>
      </c>
      <c r="S22">
        <v>0</v>
      </c>
      <c r="T22" s="16">
        <f t="shared" si="2"/>
        <v>301</v>
      </c>
      <c r="U22">
        <v>236</v>
      </c>
    </row>
    <row r="23" spans="1:21" x14ac:dyDescent="0.2">
      <c r="A23" s="3" t="s">
        <v>109</v>
      </c>
      <c r="B23" s="3" t="s">
        <v>2</v>
      </c>
    </row>
    <row r="24" spans="1:21" x14ac:dyDescent="0.2">
      <c r="B24" s="3">
        <v>5397</v>
      </c>
      <c r="C24">
        <v>5397</v>
      </c>
      <c r="D24" s="16">
        <v>3707</v>
      </c>
      <c r="E24" s="16">
        <f t="shared" si="0"/>
        <v>691</v>
      </c>
      <c r="F24">
        <v>506</v>
      </c>
      <c r="G24">
        <v>2</v>
      </c>
      <c r="H24">
        <v>41</v>
      </c>
      <c r="I24">
        <v>142</v>
      </c>
      <c r="J24">
        <v>0</v>
      </c>
      <c r="K24">
        <v>0</v>
      </c>
      <c r="L24" s="16">
        <f t="shared" si="1"/>
        <v>142</v>
      </c>
      <c r="M24" s="16">
        <v>993</v>
      </c>
      <c r="N24">
        <v>32</v>
      </c>
      <c r="O24">
        <v>204</v>
      </c>
      <c r="P24">
        <v>743</v>
      </c>
      <c r="Q24">
        <v>11</v>
      </c>
      <c r="R24">
        <v>4</v>
      </c>
      <c r="S24">
        <v>0</v>
      </c>
      <c r="T24" s="16">
        <f t="shared" si="2"/>
        <v>36</v>
      </c>
      <c r="U24">
        <v>5</v>
      </c>
    </row>
    <row r="25" spans="1:21" x14ac:dyDescent="0.2">
      <c r="B25" s="3" t="s">
        <v>11</v>
      </c>
    </row>
    <row r="26" spans="1:21" x14ac:dyDescent="0.2">
      <c r="B26" s="3">
        <v>1313811</v>
      </c>
      <c r="C26">
        <v>1313811</v>
      </c>
      <c r="D26" s="16">
        <v>332559</v>
      </c>
      <c r="E26" s="16">
        <f t="shared" si="0"/>
        <v>236968</v>
      </c>
      <c r="F26">
        <v>147139</v>
      </c>
      <c r="G26">
        <v>783</v>
      </c>
      <c r="H26">
        <v>22268</v>
      </c>
      <c r="I26">
        <v>66778</v>
      </c>
      <c r="J26">
        <v>0</v>
      </c>
      <c r="K26">
        <v>0</v>
      </c>
      <c r="L26" s="16">
        <f t="shared" si="1"/>
        <v>66778</v>
      </c>
      <c r="M26" s="16">
        <v>743664</v>
      </c>
      <c r="N26">
        <v>2609</v>
      </c>
      <c r="O26">
        <v>280511</v>
      </c>
      <c r="P26">
        <v>450124</v>
      </c>
      <c r="Q26">
        <v>9588</v>
      </c>
      <c r="R26">
        <v>832</v>
      </c>
      <c r="S26">
        <v>0</v>
      </c>
      <c r="T26" s="16">
        <f t="shared" si="2"/>
        <v>3441</v>
      </c>
      <c r="U26">
        <v>621</v>
      </c>
    </row>
    <row r="27" spans="1:21" x14ac:dyDescent="0.2">
      <c r="A27" t="s">
        <v>110</v>
      </c>
      <c r="B27" s="3" t="s">
        <v>2</v>
      </c>
    </row>
    <row r="28" spans="1:21" x14ac:dyDescent="0.2">
      <c r="B28">
        <v>4723</v>
      </c>
      <c r="C28">
        <v>3909</v>
      </c>
      <c r="D28" s="16">
        <v>3008</v>
      </c>
      <c r="E28" s="16">
        <f t="shared" si="0"/>
        <v>902</v>
      </c>
      <c r="F28">
        <v>583</v>
      </c>
      <c r="G28">
        <v>7</v>
      </c>
      <c r="H28">
        <v>108</v>
      </c>
      <c r="I28">
        <v>195</v>
      </c>
      <c r="J28">
        <v>1</v>
      </c>
      <c r="K28">
        <v>8</v>
      </c>
      <c r="L28" s="16">
        <f t="shared" si="1"/>
        <v>204</v>
      </c>
      <c r="M28" s="16">
        <v>808</v>
      </c>
      <c r="N28">
        <v>43</v>
      </c>
      <c r="O28">
        <v>148</v>
      </c>
      <c r="P28">
        <v>591</v>
      </c>
      <c r="Q28">
        <v>17</v>
      </c>
      <c r="R28">
        <v>8</v>
      </c>
      <c r="S28">
        <v>0</v>
      </c>
      <c r="T28" s="16">
        <f t="shared" si="2"/>
        <v>51</v>
      </c>
      <c r="U28">
        <v>6</v>
      </c>
    </row>
    <row r="29" spans="1:21" x14ac:dyDescent="0.2">
      <c r="B29" s="3" t="s">
        <v>11</v>
      </c>
    </row>
    <row r="30" spans="1:21" x14ac:dyDescent="0.2">
      <c r="B30">
        <v>1340955</v>
      </c>
      <c r="C30">
        <v>803201</v>
      </c>
      <c r="D30" s="16">
        <v>407604</v>
      </c>
      <c r="E30" s="16">
        <f t="shared" si="0"/>
        <v>395597</v>
      </c>
      <c r="F30">
        <v>208423</v>
      </c>
      <c r="G30">
        <v>5412</v>
      </c>
      <c r="H30">
        <v>57833</v>
      </c>
      <c r="I30">
        <v>122700</v>
      </c>
      <c r="J30">
        <v>565</v>
      </c>
      <c r="K30">
        <v>664</v>
      </c>
      <c r="L30" s="16">
        <f t="shared" si="1"/>
        <v>123929</v>
      </c>
      <c r="M30" s="16">
        <v>537437</v>
      </c>
      <c r="N30">
        <v>797</v>
      </c>
      <c r="O30">
        <v>198980</v>
      </c>
      <c r="P30">
        <v>319562</v>
      </c>
      <c r="Q30">
        <v>15923</v>
      </c>
      <c r="R30">
        <v>2175</v>
      </c>
      <c r="S30">
        <v>0</v>
      </c>
      <c r="T30" s="16">
        <f t="shared" si="2"/>
        <v>2972</v>
      </c>
      <c r="U30">
        <v>317</v>
      </c>
    </row>
    <row r="31" spans="1:21" x14ac:dyDescent="0.2">
      <c r="A31" t="s">
        <v>111</v>
      </c>
      <c r="B31" t="s">
        <v>2</v>
      </c>
    </row>
    <row r="32" spans="1:21" x14ac:dyDescent="0.2">
      <c r="A32" s="3"/>
      <c r="B32">
        <v>6275</v>
      </c>
      <c r="C32" s="34">
        <v>5637</v>
      </c>
      <c r="D32" s="16">
        <v>5111</v>
      </c>
      <c r="E32" s="16">
        <f t="shared" si="0"/>
        <v>526</v>
      </c>
      <c r="F32">
        <v>418</v>
      </c>
      <c r="G32">
        <v>4</v>
      </c>
      <c r="H32">
        <v>24</v>
      </c>
      <c r="I32">
        <v>72</v>
      </c>
      <c r="J32">
        <v>0</v>
      </c>
      <c r="K32">
        <v>8</v>
      </c>
      <c r="L32" s="16">
        <f t="shared" si="1"/>
        <v>80</v>
      </c>
      <c r="M32" s="16">
        <v>633</v>
      </c>
      <c r="N32">
        <v>49</v>
      </c>
      <c r="O32">
        <v>192</v>
      </c>
      <c r="P32">
        <v>374</v>
      </c>
      <c r="Q32">
        <v>15</v>
      </c>
      <c r="R32">
        <v>2</v>
      </c>
      <c r="S32">
        <v>0</v>
      </c>
      <c r="T32" s="16">
        <f t="shared" si="2"/>
        <v>51</v>
      </c>
      <c r="U32">
        <v>5</v>
      </c>
    </row>
    <row r="33" spans="1:21" x14ac:dyDescent="0.2">
      <c r="A33" s="3"/>
      <c r="B33" t="s">
        <v>11</v>
      </c>
      <c r="C33" s="34"/>
    </row>
    <row r="34" spans="1:21" x14ac:dyDescent="0.2">
      <c r="A34" s="3"/>
      <c r="B34">
        <v>906637</v>
      </c>
      <c r="C34" s="34">
        <v>413539</v>
      </c>
      <c r="D34" s="16">
        <v>265763</v>
      </c>
      <c r="E34" s="16">
        <f t="shared" si="0"/>
        <v>147775</v>
      </c>
      <c r="F34">
        <v>89240</v>
      </c>
      <c r="G34">
        <v>191</v>
      </c>
      <c r="H34">
        <v>13851</v>
      </c>
      <c r="I34">
        <v>43518</v>
      </c>
      <c r="J34">
        <v>0</v>
      </c>
      <c r="K34">
        <v>975</v>
      </c>
      <c r="L34" s="16">
        <f t="shared" si="1"/>
        <v>44493</v>
      </c>
      <c r="M34" s="16">
        <v>491105</v>
      </c>
      <c r="N34">
        <v>2109</v>
      </c>
      <c r="O34">
        <v>265095</v>
      </c>
      <c r="P34">
        <v>207087</v>
      </c>
      <c r="Q34">
        <v>16705</v>
      </c>
      <c r="R34">
        <v>109</v>
      </c>
      <c r="S34">
        <v>0</v>
      </c>
      <c r="T34" s="16">
        <f t="shared" si="2"/>
        <v>2218</v>
      </c>
      <c r="U34">
        <v>1993</v>
      </c>
    </row>
    <row r="35" spans="1:21" x14ac:dyDescent="0.2">
      <c r="A35" s="3" t="s">
        <v>112</v>
      </c>
      <c r="B35" t="s">
        <v>2</v>
      </c>
    </row>
    <row r="36" spans="1:21" x14ac:dyDescent="0.2">
      <c r="A36" s="3"/>
      <c r="B36">
        <v>4232</v>
      </c>
      <c r="C36">
        <v>3616</v>
      </c>
      <c r="D36" s="16">
        <v>2784</v>
      </c>
      <c r="E36" s="16">
        <f t="shared" si="0"/>
        <v>833</v>
      </c>
      <c r="F36">
        <v>651</v>
      </c>
      <c r="G36">
        <v>2</v>
      </c>
      <c r="H36">
        <v>62</v>
      </c>
      <c r="I36">
        <v>114</v>
      </c>
      <c r="J36">
        <v>0</v>
      </c>
      <c r="K36">
        <v>4</v>
      </c>
      <c r="L36" s="16">
        <f t="shared" si="1"/>
        <v>118</v>
      </c>
      <c r="M36" s="16">
        <v>601</v>
      </c>
      <c r="N36">
        <v>12</v>
      </c>
      <c r="O36">
        <v>223</v>
      </c>
      <c r="P36">
        <v>358</v>
      </c>
      <c r="Q36">
        <v>7</v>
      </c>
      <c r="R36">
        <v>0</v>
      </c>
      <c r="S36">
        <v>2</v>
      </c>
      <c r="T36" s="16">
        <f t="shared" si="2"/>
        <v>14</v>
      </c>
      <c r="U36">
        <v>14</v>
      </c>
    </row>
    <row r="37" spans="1:21" x14ac:dyDescent="0.2">
      <c r="A37" s="3"/>
      <c r="B37" t="s">
        <v>11</v>
      </c>
    </row>
    <row r="38" spans="1:21" x14ac:dyDescent="0.2">
      <c r="A38" s="3"/>
      <c r="B38">
        <v>1172781</v>
      </c>
      <c r="C38">
        <v>655590</v>
      </c>
      <c r="D38" s="16">
        <v>329312</v>
      </c>
      <c r="E38" s="16">
        <f t="shared" si="0"/>
        <v>326278</v>
      </c>
      <c r="F38">
        <v>237891</v>
      </c>
      <c r="G38">
        <v>2866</v>
      </c>
      <c r="H38">
        <v>28258</v>
      </c>
      <c r="I38">
        <v>56119</v>
      </c>
      <c r="J38">
        <v>0</v>
      </c>
      <c r="K38">
        <v>1144</v>
      </c>
      <c r="L38" s="16">
        <f t="shared" si="1"/>
        <v>57263</v>
      </c>
      <c r="M38" s="16">
        <v>514141</v>
      </c>
      <c r="N38">
        <v>957</v>
      </c>
      <c r="O38">
        <v>312277</v>
      </c>
      <c r="P38">
        <v>193204</v>
      </c>
      <c r="Q38">
        <v>7704</v>
      </c>
      <c r="R38">
        <v>0</v>
      </c>
      <c r="S38">
        <v>0</v>
      </c>
      <c r="T38" s="16">
        <f t="shared" si="2"/>
        <v>957</v>
      </c>
      <c r="U38">
        <v>3050</v>
      </c>
    </row>
    <row r="39" spans="1:21" x14ac:dyDescent="0.2">
      <c r="A39" s="3" t="s">
        <v>113</v>
      </c>
      <c r="B39" t="s">
        <v>2</v>
      </c>
    </row>
    <row r="40" spans="1:21" x14ac:dyDescent="0.2">
      <c r="A40" s="3"/>
      <c r="B40">
        <v>3420</v>
      </c>
      <c r="C40" s="34">
        <v>2825</v>
      </c>
      <c r="D40" s="16">
        <v>2514</v>
      </c>
      <c r="E40" s="16">
        <f t="shared" si="0"/>
        <v>311</v>
      </c>
      <c r="F40">
        <v>231</v>
      </c>
      <c r="G40">
        <v>0</v>
      </c>
      <c r="H40">
        <v>13</v>
      </c>
      <c r="I40">
        <v>67</v>
      </c>
      <c r="J40">
        <v>0</v>
      </c>
      <c r="K40">
        <v>0</v>
      </c>
      <c r="L40" s="16">
        <f t="shared" si="1"/>
        <v>67</v>
      </c>
      <c r="M40" s="16">
        <v>582</v>
      </c>
      <c r="N40">
        <v>22</v>
      </c>
      <c r="O40">
        <v>174</v>
      </c>
      <c r="P40">
        <v>359</v>
      </c>
      <c r="Q40">
        <v>25</v>
      </c>
      <c r="R40">
        <v>2</v>
      </c>
      <c r="S40">
        <v>0</v>
      </c>
      <c r="T40" s="16">
        <f t="shared" si="2"/>
        <v>24</v>
      </c>
      <c r="U40">
        <v>14</v>
      </c>
    </row>
    <row r="41" spans="1:21" x14ac:dyDescent="0.2">
      <c r="A41" s="3"/>
      <c r="B41" t="s">
        <v>11</v>
      </c>
      <c r="C41" s="34"/>
    </row>
    <row r="42" spans="1:21" x14ac:dyDescent="0.2">
      <c r="B42">
        <v>780667</v>
      </c>
      <c r="C42" s="34">
        <v>262040</v>
      </c>
      <c r="D42" s="16">
        <v>153018</v>
      </c>
      <c r="E42" s="16">
        <f t="shared" si="0"/>
        <v>109021</v>
      </c>
      <c r="F42">
        <v>60306</v>
      </c>
      <c r="G42">
        <v>0</v>
      </c>
      <c r="H42">
        <v>6847</v>
      </c>
      <c r="I42">
        <v>41868</v>
      </c>
      <c r="J42">
        <v>0</v>
      </c>
      <c r="K42">
        <v>0</v>
      </c>
      <c r="L42" s="16">
        <f t="shared" si="1"/>
        <v>41868</v>
      </c>
      <c r="M42" s="16">
        <v>518369</v>
      </c>
      <c r="N42">
        <v>1036</v>
      </c>
      <c r="O42">
        <v>252430</v>
      </c>
      <c r="P42">
        <v>228484</v>
      </c>
      <c r="Q42">
        <v>36389</v>
      </c>
      <c r="R42">
        <v>30</v>
      </c>
      <c r="S42">
        <v>0</v>
      </c>
      <c r="T42" s="16">
        <f t="shared" si="2"/>
        <v>1066</v>
      </c>
      <c r="U42">
        <v>259</v>
      </c>
    </row>
    <row r="43" spans="1:21" x14ac:dyDescent="0.2">
      <c r="A43" s="3" t="s">
        <v>114</v>
      </c>
      <c r="B43" t="s">
        <v>2</v>
      </c>
    </row>
    <row r="44" spans="1:21" x14ac:dyDescent="0.2">
      <c r="A44" s="3"/>
      <c r="B44">
        <f>B24+B28+B32+B36+B40</f>
        <v>24047</v>
      </c>
      <c r="C44">
        <f t="shared" ref="C44:U44" si="3">C24+C28+C32+C36+C40</f>
        <v>21384</v>
      </c>
      <c r="D44">
        <f t="shared" si="3"/>
        <v>17124</v>
      </c>
      <c r="E44">
        <f t="shared" si="3"/>
        <v>3263</v>
      </c>
      <c r="F44">
        <f t="shared" si="3"/>
        <v>2389</v>
      </c>
      <c r="G44">
        <f t="shared" si="3"/>
        <v>15</v>
      </c>
      <c r="H44">
        <f t="shared" si="3"/>
        <v>248</v>
      </c>
      <c r="I44">
        <f t="shared" si="3"/>
        <v>590</v>
      </c>
      <c r="J44">
        <f t="shared" si="3"/>
        <v>1</v>
      </c>
      <c r="K44">
        <f t="shared" si="3"/>
        <v>20</v>
      </c>
      <c r="L44">
        <f t="shared" si="3"/>
        <v>611</v>
      </c>
      <c r="M44">
        <f t="shared" si="3"/>
        <v>3617</v>
      </c>
      <c r="N44">
        <f t="shared" si="3"/>
        <v>158</v>
      </c>
      <c r="O44">
        <f t="shared" si="3"/>
        <v>941</v>
      </c>
      <c r="P44">
        <f t="shared" si="3"/>
        <v>2425</v>
      </c>
      <c r="Q44">
        <f t="shared" si="3"/>
        <v>75</v>
      </c>
      <c r="R44">
        <f t="shared" si="3"/>
        <v>16</v>
      </c>
      <c r="S44">
        <f t="shared" si="3"/>
        <v>2</v>
      </c>
      <c r="T44">
        <f t="shared" si="3"/>
        <v>176</v>
      </c>
      <c r="U44">
        <f t="shared" si="3"/>
        <v>44</v>
      </c>
    </row>
    <row r="45" spans="1:21" x14ac:dyDescent="0.2">
      <c r="A45" s="3"/>
      <c r="B45" t="s">
        <v>11</v>
      </c>
    </row>
    <row r="46" spans="1:21" x14ac:dyDescent="0.2">
      <c r="B46">
        <f>B26+B30+B34+B38+B42</f>
        <v>5514851</v>
      </c>
      <c r="C46">
        <f t="shared" ref="C46:U46" si="4">C26+C30+C34+C38+C42</f>
        <v>3448181</v>
      </c>
      <c r="D46">
        <f t="shared" si="4"/>
        <v>1488256</v>
      </c>
      <c r="E46">
        <f t="shared" si="4"/>
        <v>1215639</v>
      </c>
      <c r="F46">
        <f t="shared" si="4"/>
        <v>742999</v>
      </c>
      <c r="G46">
        <f t="shared" si="4"/>
        <v>9252</v>
      </c>
      <c r="H46">
        <f t="shared" si="4"/>
        <v>129057</v>
      </c>
      <c r="I46">
        <f t="shared" si="4"/>
        <v>330983</v>
      </c>
      <c r="J46">
        <f t="shared" si="4"/>
        <v>565</v>
      </c>
      <c r="K46">
        <f t="shared" si="4"/>
        <v>2783</v>
      </c>
      <c r="L46">
        <f t="shared" si="4"/>
        <v>334331</v>
      </c>
      <c r="M46">
        <f t="shared" si="4"/>
        <v>2804716</v>
      </c>
      <c r="N46">
        <f t="shared" si="4"/>
        <v>7508</v>
      </c>
      <c r="O46">
        <f t="shared" si="4"/>
        <v>1309293</v>
      </c>
      <c r="P46">
        <f t="shared" si="4"/>
        <v>1398461</v>
      </c>
      <c r="Q46">
        <f t="shared" si="4"/>
        <v>86309</v>
      </c>
      <c r="R46">
        <f t="shared" si="4"/>
        <v>3146</v>
      </c>
      <c r="S46">
        <f t="shared" si="4"/>
        <v>0</v>
      </c>
      <c r="T46">
        <f t="shared" si="4"/>
        <v>10654</v>
      </c>
      <c r="U46">
        <f t="shared" si="4"/>
        <v>6240</v>
      </c>
    </row>
    <row r="47" spans="1:21" x14ac:dyDescent="0.2">
      <c r="A47" s="3" t="s">
        <v>115</v>
      </c>
      <c r="B47" t="s">
        <v>2</v>
      </c>
    </row>
    <row r="48" spans="1:21" x14ac:dyDescent="0.2">
      <c r="A48" s="3"/>
      <c r="B48">
        <f>B16-B20-B44</f>
        <v>260088</v>
      </c>
      <c r="C48">
        <f t="shared" ref="C48:U48" si="5">C16-C20-C44</f>
        <v>257507</v>
      </c>
      <c r="D48">
        <f t="shared" si="5"/>
        <v>238152</v>
      </c>
      <c r="E48">
        <f t="shared" si="5"/>
        <v>20352</v>
      </c>
      <c r="F48">
        <f t="shared" si="5"/>
        <v>17042</v>
      </c>
      <c r="G48">
        <f t="shared" si="5"/>
        <v>77</v>
      </c>
      <c r="H48">
        <f t="shared" si="5"/>
        <v>1442</v>
      </c>
      <c r="I48">
        <f t="shared" si="5"/>
        <v>845</v>
      </c>
      <c r="J48">
        <f t="shared" si="5"/>
        <v>69</v>
      </c>
      <c r="K48">
        <f t="shared" si="5"/>
        <v>877</v>
      </c>
      <c r="L48">
        <f t="shared" si="5"/>
        <v>1791</v>
      </c>
      <c r="M48">
        <f t="shared" si="5"/>
        <v>1238</v>
      </c>
      <c r="N48">
        <f t="shared" si="5"/>
        <v>331</v>
      </c>
      <c r="O48">
        <f t="shared" si="5"/>
        <v>74</v>
      </c>
      <c r="P48">
        <f t="shared" si="5"/>
        <v>698</v>
      </c>
      <c r="Q48">
        <f t="shared" si="5"/>
        <v>45</v>
      </c>
      <c r="R48">
        <f t="shared" si="5"/>
        <v>66</v>
      </c>
      <c r="S48">
        <f t="shared" si="5"/>
        <v>23</v>
      </c>
      <c r="T48">
        <f t="shared" si="5"/>
        <v>420</v>
      </c>
      <c r="U48">
        <f t="shared" si="5"/>
        <v>345</v>
      </c>
    </row>
    <row r="49" spans="1:21" x14ac:dyDescent="0.2">
      <c r="A49" s="3"/>
      <c r="B49" t="s">
        <v>11</v>
      </c>
    </row>
    <row r="50" spans="1:21" x14ac:dyDescent="0.2">
      <c r="A50" s="3"/>
      <c r="B50">
        <f>B18-B22-B46</f>
        <v>11159847</v>
      </c>
      <c r="C50">
        <f t="shared" ref="C50:U50" si="6">C18-C22-C46</f>
        <v>10306369</v>
      </c>
      <c r="D50">
        <f t="shared" si="6"/>
        <v>9389608</v>
      </c>
      <c r="E50">
        <f t="shared" si="6"/>
        <v>1661047</v>
      </c>
      <c r="F50">
        <f t="shared" si="6"/>
        <v>1483660</v>
      </c>
      <c r="G50">
        <f t="shared" si="6"/>
        <v>3518</v>
      </c>
      <c r="H50">
        <f t="shared" si="6"/>
        <v>101701</v>
      </c>
      <c r="I50">
        <f t="shared" si="6"/>
        <v>54021</v>
      </c>
      <c r="J50">
        <f t="shared" si="6"/>
        <v>4469</v>
      </c>
      <c r="K50">
        <f t="shared" si="6"/>
        <v>13678</v>
      </c>
      <c r="L50">
        <f t="shared" si="6"/>
        <v>72168</v>
      </c>
      <c r="M50">
        <f t="shared" si="6"/>
        <v>68879</v>
      </c>
      <c r="N50">
        <f t="shared" si="6"/>
        <v>19752</v>
      </c>
      <c r="O50">
        <f t="shared" si="6"/>
        <v>5768</v>
      </c>
      <c r="P50">
        <f t="shared" si="6"/>
        <v>27828</v>
      </c>
      <c r="Q50">
        <f t="shared" si="6"/>
        <v>7896</v>
      </c>
      <c r="R50">
        <f t="shared" si="6"/>
        <v>6774</v>
      </c>
      <c r="S50">
        <f t="shared" si="6"/>
        <v>861</v>
      </c>
      <c r="T50">
        <f t="shared" si="6"/>
        <v>27387</v>
      </c>
      <c r="U50">
        <f t="shared" si="6"/>
        <v>40314</v>
      </c>
    </row>
    <row r="52" spans="1:21" x14ac:dyDescent="0.2">
      <c r="A52" s="3" t="s">
        <v>30</v>
      </c>
      <c r="B52" s="3" t="s">
        <v>2</v>
      </c>
      <c r="C52" s="3" t="s">
        <v>103</v>
      </c>
      <c r="D52" s="30" t="s">
        <v>104</v>
      </c>
      <c r="E52" s="30" t="s">
        <v>11</v>
      </c>
      <c r="F52" s="3" t="s">
        <v>103</v>
      </c>
      <c r="G52" s="3" t="s">
        <v>8</v>
      </c>
    </row>
    <row r="53" spans="1:21" x14ac:dyDescent="0.2">
      <c r="A53" s="1" t="s">
        <v>13</v>
      </c>
      <c r="B53">
        <v>256046</v>
      </c>
      <c r="C53" s="28">
        <f>B53/$B$70*100</f>
        <v>89.829985194748701</v>
      </c>
      <c r="D53" s="16">
        <f>ROUND(B53/1000,1)</f>
        <v>256</v>
      </c>
      <c r="E53" s="16">
        <v>10897147</v>
      </c>
      <c r="F53" s="28">
        <f>E53/$E$70*100</f>
        <v>65.254014457009433</v>
      </c>
      <c r="G53">
        <f>ROUND(E53/1000,1)</f>
        <v>10897.1</v>
      </c>
      <c r="H53">
        <f>ROUND(E53/B53,1)</f>
        <v>42.6</v>
      </c>
    </row>
    <row r="54" spans="1:21" ht="15.75" x14ac:dyDescent="0.2">
      <c r="A54" s="1" t="s">
        <v>27</v>
      </c>
      <c r="B54">
        <v>23717</v>
      </c>
      <c r="C54" s="28">
        <f>B54/$B$70*100</f>
        <v>8.3207617336879114</v>
      </c>
      <c r="D54" s="16">
        <f t="shared" ref="D54:D70" si="7">ROUND(B54/1000,1)</f>
        <v>23.7</v>
      </c>
      <c r="E54" s="16">
        <v>2881383</v>
      </c>
      <c r="F54" s="28">
        <f>E54/$E$70*100</f>
        <v>17.254223324525327</v>
      </c>
      <c r="G54">
        <f t="shared" ref="G54:G70" si="8">ROUND(E54/1000,1)</f>
        <v>2881.4</v>
      </c>
      <c r="H54">
        <f t="shared" ref="H54:H70" si="9">ROUND(E54/B54,1)</f>
        <v>121.5</v>
      </c>
    </row>
    <row r="55" spans="1:21" x14ac:dyDescent="0.2">
      <c r="A55" s="2" t="s">
        <v>26</v>
      </c>
      <c r="C55" s="29"/>
      <c r="F55" s="28"/>
    </row>
    <row r="56" spans="1:21" x14ac:dyDescent="0.2">
      <c r="A56" s="2" t="s">
        <v>15</v>
      </c>
      <c r="B56">
        <v>19523</v>
      </c>
      <c r="C56" s="29">
        <f>B56/$B$70*100</f>
        <v>6.8493583221650747</v>
      </c>
      <c r="D56" s="16">
        <f t="shared" si="7"/>
        <v>19.5</v>
      </c>
      <c r="E56" s="16">
        <v>2230601</v>
      </c>
      <c r="F56" s="28">
        <f>E56/$E$70*100</f>
        <v>13.357227346003473</v>
      </c>
      <c r="G56">
        <f t="shared" si="8"/>
        <v>2230.6</v>
      </c>
      <c r="H56">
        <f t="shared" si="9"/>
        <v>114.3</v>
      </c>
    </row>
    <row r="57" spans="1:21" x14ac:dyDescent="0.2">
      <c r="A57" s="2" t="s">
        <v>16</v>
      </c>
      <c r="B57">
        <v>95</v>
      </c>
      <c r="C57" s="29">
        <f>B57/$B$70*100</f>
        <v>3.3329357199491996E-2</v>
      </c>
      <c r="D57" s="16">
        <f t="shared" si="7"/>
        <v>0.1</v>
      </c>
      <c r="E57" s="16">
        <v>12772</v>
      </c>
      <c r="F57" s="28">
        <f>E57/$E$70*100</f>
        <v>7.6480960809735279E-2</v>
      </c>
      <c r="G57">
        <f t="shared" si="8"/>
        <v>12.8</v>
      </c>
      <c r="H57">
        <f t="shared" si="9"/>
        <v>134.4</v>
      </c>
    </row>
    <row r="58" spans="1:21" x14ac:dyDescent="0.2">
      <c r="A58" s="2" t="s">
        <v>17</v>
      </c>
      <c r="B58">
        <v>1692</v>
      </c>
      <c r="C58" s="29">
        <f>B58/$B$70*100</f>
        <v>0.5936133934898995</v>
      </c>
      <c r="D58" s="16">
        <f t="shared" si="7"/>
        <v>1.7</v>
      </c>
      <c r="E58" s="16">
        <v>230952</v>
      </c>
      <c r="F58" s="28">
        <f>E58/$E$70*100</f>
        <v>1.3829808065244273</v>
      </c>
      <c r="G58">
        <f t="shared" si="8"/>
        <v>231</v>
      </c>
      <c r="H58">
        <f t="shared" si="9"/>
        <v>136.5</v>
      </c>
    </row>
    <row r="59" spans="1:21" x14ac:dyDescent="0.2">
      <c r="A59" s="2" t="s">
        <v>18</v>
      </c>
      <c r="C59" s="29"/>
      <c r="F59" s="28"/>
    </row>
    <row r="60" spans="1:21" x14ac:dyDescent="0.2">
      <c r="A60" s="2" t="s">
        <v>19</v>
      </c>
      <c r="B60">
        <v>2407</v>
      </c>
      <c r="C60" s="29">
        <f>B60/$B$70*100</f>
        <v>0.8444606608334444</v>
      </c>
      <c r="D60" s="16">
        <f t="shared" si="7"/>
        <v>2.4</v>
      </c>
      <c r="E60" s="16">
        <v>407058</v>
      </c>
      <c r="F60" s="28">
        <f>E60/$E$70*100</f>
        <v>2.4375342111876939</v>
      </c>
      <c r="G60">
        <f t="shared" si="8"/>
        <v>407.1</v>
      </c>
      <c r="H60">
        <f t="shared" si="9"/>
        <v>169.1</v>
      </c>
    </row>
    <row r="61" spans="1:21" x14ac:dyDescent="0.2">
      <c r="A61" s="1" t="s">
        <v>20</v>
      </c>
      <c r="C61" s="29"/>
      <c r="F61" s="28"/>
    </row>
    <row r="62" spans="1:21" ht="15.75" x14ac:dyDescent="0.2">
      <c r="A62" s="1" t="s">
        <v>28</v>
      </c>
      <c r="B62">
        <v>4878</v>
      </c>
      <c r="C62" s="28">
        <f>B62/$B$70*100</f>
        <v>1.7113747833591781</v>
      </c>
      <c r="D62" s="16">
        <f t="shared" si="7"/>
        <v>4.9000000000000004</v>
      </c>
      <c r="E62" s="16">
        <v>2874262</v>
      </c>
      <c r="F62" s="28">
        <f>E62/$E$70*100</f>
        <v>17.211581536087643</v>
      </c>
      <c r="G62">
        <f t="shared" si="8"/>
        <v>2874.3</v>
      </c>
      <c r="H62">
        <f t="shared" si="9"/>
        <v>589.20000000000005</v>
      </c>
    </row>
    <row r="63" spans="1:21" x14ac:dyDescent="0.2">
      <c r="A63" s="2" t="s">
        <v>26</v>
      </c>
      <c r="C63" s="29"/>
      <c r="F63" s="28"/>
    </row>
    <row r="64" spans="1:21" x14ac:dyDescent="0.2">
      <c r="A64" s="2" t="s">
        <v>21</v>
      </c>
      <c r="B64">
        <v>1015</v>
      </c>
      <c r="C64" s="29">
        <f>B64/$B$70*100</f>
        <v>0.35609786902615126</v>
      </c>
      <c r="D64" s="16">
        <f t="shared" si="7"/>
        <v>1</v>
      </c>
      <c r="E64" s="16">
        <v>1315061</v>
      </c>
      <c r="F64" s="28">
        <f>E64/$E$70*100</f>
        <v>7.8748143441443235</v>
      </c>
      <c r="G64">
        <f t="shared" si="8"/>
        <v>1315.1</v>
      </c>
      <c r="H64">
        <f t="shared" si="9"/>
        <v>1295.5999999999999</v>
      </c>
    </row>
    <row r="65" spans="1:9" x14ac:dyDescent="0.2">
      <c r="A65" s="2" t="s">
        <v>22</v>
      </c>
      <c r="B65">
        <v>3136</v>
      </c>
      <c r="C65" s="29">
        <f>B65/$B$70*100</f>
        <v>1.1002196229221777</v>
      </c>
      <c r="D65" s="16">
        <f t="shared" si="7"/>
        <v>3.1</v>
      </c>
      <c r="E65" s="16">
        <v>1426654</v>
      </c>
      <c r="F65" s="28">
        <f>E65/$E$70*100</f>
        <v>8.5430526670100289</v>
      </c>
      <c r="G65">
        <f t="shared" si="8"/>
        <v>1426.7</v>
      </c>
      <c r="H65">
        <f t="shared" si="9"/>
        <v>454.9</v>
      </c>
    </row>
    <row r="66" spans="1:9" x14ac:dyDescent="0.2">
      <c r="A66" s="2" t="s">
        <v>23</v>
      </c>
      <c r="B66">
        <v>120</v>
      </c>
      <c r="C66" s="29">
        <f>B66/$B$70*100</f>
        <v>4.2100240673042515E-2</v>
      </c>
      <c r="D66" s="16">
        <f t="shared" si="7"/>
        <v>0.1</v>
      </c>
      <c r="E66" s="16">
        <v>94205</v>
      </c>
      <c r="F66" s="28">
        <f>E66/$E$70*100</f>
        <v>0.56411594997503234</v>
      </c>
      <c r="G66">
        <f t="shared" si="8"/>
        <v>94.2</v>
      </c>
      <c r="H66">
        <f t="shared" si="9"/>
        <v>785</v>
      </c>
    </row>
    <row r="67" spans="1:9" ht="15.75" x14ac:dyDescent="0.2">
      <c r="A67" s="2" t="s">
        <v>29</v>
      </c>
      <c r="B67">
        <v>606</v>
      </c>
      <c r="C67" s="29">
        <f>B67/$B$70*100</f>
        <v>0.21260621539886471</v>
      </c>
      <c r="D67" s="16">
        <f t="shared" si="7"/>
        <v>0.6</v>
      </c>
      <c r="E67" s="16">
        <v>38342</v>
      </c>
      <c r="F67" s="28">
        <f>E67/$E$70*100</f>
        <v>0.22959857495825794</v>
      </c>
      <c r="G67">
        <f t="shared" si="8"/>
        <v>38.299999999999997</v>
      </c>
      <c r="H67">
        <f t="shared" si="9"/>
        <v>63.3</v>
      </c>
    </row>
    <row r="68" spans="1:9" x14ac:dyDescent="0.2">
      <c r="A68" s="1" t="s">
        <v>20</v>
      </c>
      <c r="C68" s="29"/>
      <c r="F68" s="28"/>
    </row>
    <row r="69" spans="1:9" x14ac:dyDescent="0.2">
      <c r="A69" s="1" t="s">
        <v>24</v>
      </c>
      <c r="B69">
        <v>393</v>
      </c>
      <c r="C69" s="28">
        <f>B69/$B$70*100</f>
        <v>0.13787828820421422</v>
      </c>
      <c r="D69" s="16">
        <f t="shared" si="7"/>
        <v>0.4</v>
      </c>
      <c r="E69" s="16">
        <v>46790</v>
      </c>
      <c r="F69" s="28">
        <f>E69/$E$70*100</f>
        <v>0.28018667055179408</v>
      </c>
      <c r="G69">
        <f t="shared" si="8"/>
        <v>46.8</v>
      </c>
      <c r="H69">
        <f t="shared" si="9"/>
        <v>119.1</v>
      </c>
    </row>
    <row r="70" spans="1:9" x14ac:dyDescent="0.2">
      <c r="A70" s="1" t="s">
        <v>25</v>
      </c>
      <c r="B70">
        <v>285034</v>
      </c>
      <c r="C70" s="28">
        <f>B70/$B$70*100</f>
        <v>100</v>
      </c>
      <c r="D70" s="16">
        <f t="shared" si="7"/>
        <v>285</v>
      </c>
      <c r="E70" s="16">
        <v>16699581</v>
      </c>
      <c r="F70" s="28">
        <f>E70/$E$70*100</f>
        <v>100</v>
      </c>
      <c r="G70">
        <f t="shared" si="8"/>
        <v>16699.599999999999</v>
      </c>
      <c r="H70">
        <f t="shared" si="9"/>
        <v>58.6</v>
      </c>
    </row>
    <row r="71" spans="1:9" x14ac:dyDescent="0.2">
      <c r="A71" s="31" t="s">
        <v>108</v>
      </c>
    </row>
    <row r="74" spans="1:9" x14ac:dyDescent="0.2">
      <c r="A74" s="31" t="s">
        <v>114</v>
      </c>
    </row>
    <row r="75" spans="1:9" x14ac:dyDescent="0.2">
      <c r="A75" t="s">
        <v>13</v>
      </c>
      <c r="B75">
        <v>17124</v>
      </c>
      <c r="C75">
        <v>1488256</v>
      </c>
      <c r="D75" s="16">
        <f>ROUND(B75/1000,)</f>
        <v>17</v>
      </c>
      <c r="E75" s="16">
        <f>ROUND(C75/1000,1)</f>
        <v>1488.3</v>
      </c>
      <c r="F75">
        <f>C75/B75</f>
        <v>86.910534921747256</v>
      </c>
      <c r="G75">
        <f>B75/$B$92*100</f>
        <v>71.210546014055808</v>
      </c>
      <c r="H75">
        <f>C75/$C$92*100</f>
        <v>26.986331997002278</v>
      </c>
      <c r="I75">
        <f>ROUND(F75,0)</f>
        <v>87</v>
      </c>
    </row>
    <row r="76" spans="1:9" x14ac:dyDescent="0.2">
      <c r="A76" t="s">
        <v>105</v>
      </c>
      <c r="B76">
        <v>3263</v>
      </c>
      <c r="C76">
        <v>1215639</v>
      </c>
      <c r="D76" s="16">
        <f t="shared" ref="D76:D92" si="10">ROUND(B76/1000,)</f>
        <v>3</v>
      </c>
      <c r="E76" s="16">
        <f t="shared" ref="E76:E92" si="11">ROUND(C76/1000,1)</f>
        <v>1215.5999999999999</v>
      </c>
      <c r="F76">
        <f t="shared" ref="F76:F92" si="12">C76/B76</f>
        <v>372.55255899479005</v>
      </c>
      <c r="G76">
        <f t="shared" ref="G76:G92" si="13">B76/$B$92*100</f>
        <v>13.569260198777394</v>
      </c>
      <c r="H76">
        <f t="shared" ref="H76:H92" si="14">C76/$C$92*100</f>
        <v>22.043007145614631</v>
      </c>
      <c r="I76">
        <f t="shared" ref="I76:I92" si="15">ROUND(F76,0)</f>
        <v>373</v>
      </c>
    </row>
    <row r="77" spans="1:9" x14ac:dyDescent="0.2">
      <c r="A77" t="s">
        <v>26</v>
      </c>
    </row>
    <row r="78" spans="1:9" x14ac:dyDescent="0.2">
      <c r="A78" t="s">
        <v>15</v>
      </c>
      <c r="B78">
        <v>2389</v>
      </c>
      <c r="C78">
        <v>742999</v>
      </c>
      <c r="D78" s="16">
        <f t="shared" si="10"/>
        <v>2</v>
      </c>
      <c r="E78" s="16">
        <f t="shared" si="11"/>
        <v>743</v>
      </c>
      <c r="F78">
        <f t="shared" si="12"/>
        <v>311.00837170364167</v>
      </c>
      <c r="G78">
        <f t="shared" si="13"/>
        <v>9.9347111905851033</v>
      </c>
      <c r="H78">
        <f t="shared" si="14"/>
        <v>13.47269400388152</v>
      </c>
      <c r="I78">
        <f t="shared" si="15"/>
        <v>311</v>
      </c>
    </row>
    <row r="79" spans="1:9" x14ac:dyDescent="0.2">
      <c r="A79" t="s">
        <v>16</v>
      </c>
      <c r="B79">
        <v>15</v>
      </c>
      <c r="C79">
        <v>9252</v>
      </c>
      <c r="D79" s="16">
        <f t="shared" si="10"/>
        <v>0</v>
      </c>
      <c r="E79" s="16">
        <f t="shared" si="11"/>
        <v>9.3000000000000007</v>
      </c>
      <c r="F79">
        <f t="shared" si="12"/>
        <v>616.79999999999995</v>
      </c>
      <c r="G79">
        <f t="shared" si="13"/>
        <v>6.2377843390027859E-2</v>
      </c>
      <c r="H79">
        <f t="shared" si="14"/>
        <v>0.16776518531507018</v>
      </c>
      <c r="I79">
        <f t="shared" si="15"/>
        <v>617</v>
      </c>
    </row>
    <row r="80" spans="1:9" x14ac:dyDescent="0.2">
      <c r="A80" t="s">
        <v>17</v>
      </c>
      <c r="B80">
        <v>248</v>
      </c>
      <c r="C80">
        <v>129057</v>
      </c>
      <c r="D80" s="16">
        <f t="shared" si="10"/>
        <v>0</v>
      </c>
      <c r="E80" s="16">
        <f t="shared" si="11"/>
        <v>129.1</v>
      </c>
      <c r="F80">
        <f t="shared" si="12"/>
        <v>520.39112903225805</v>
      </c>
      <c r="G80">
        <f t="shared" si="13"/>
        <v>1.0313136773817939</v>
      </c>
      <c r="H80">
        <f t="shared" si="14"/>
        <v>2.3401720191533735</v>
      </c>
      <c r="I80">
        <f t="shared" si="15"/>
        <v>520</v>
      </c>
    </row>
    <row r="81" spans="1:10" x14ac:dyDescent="0.2">
      <c r="A81" t="s">
        <v>18</v>
      </c>
    </row>
    <row r="82" spans="1:10" x14ac:dyDescent="0.2">
      <c r="A82" t="s">
        <v>19</v>
      </c>
      <c r="B82">
        <v>611</v>
      </c>
      <c r="C82">
        <v>334331</v>
      </c>
      <c r="D82" s="16">
        <f t="shared" si="10"/>
        <v>1</v>
      </c>
      <c r="E82" s="16">
        <f t="shared" si="11"/>
        <v>334.3</v>
      </c>
      <c r="F82">
        <f t="shared" si="12"/>
        <v>547.1865793780687</v>
      </c>
      <c r="G82">
        <f t="shared" si="13"/>
        <v>2.5408574874204684</v>
      </c>
      <c r="H82">
        <f t="shared" si="14"/>
        <v>6.0623759372646697</v>
      </c>
      <c r="I82">
        <f t="shared" si="15"/>
        <v>547</v>
      </c>
    </row>
    <row r="83" spans="1:10" x14ac:dyDescent="0.2">
      <c r="A83" t="s">
        <v>20</v>
      </c>
    </row>
    <row r="84" spans="1:10" x14ac:dyDescent="0.2">
      <c r="A84" t="s">
        <v>106</v>
      </c>
      <c r="B84">
        <v>3617</v>
      </c>
      <c r="C84">
        <v>2804716</v>
      </c>
      <c r="D84" s="16">
        <f t="shared" si="10"/>
        <v>4</v>
      </c>
      <c r="E84" s="16">
        <f t="shared" si="11"/>
        <v>2804.7</v>
      </c>
      <c r="F84">
        <f t="shared" si="12"/>
        <v>775.42604368260993</v>
      </c>
      <c r="G84">
        <f t="shared" si="13"/>
        <v>15.041377302782053</v>
      </c>
      <c r="H84">
        <f t="shared" si="14"/>
        <v>50.857511834861903</v>
      </c>
      <c r="I84">
        <f t="shared" si="15"/>
        <v>775</v>
      </c>
    </row>
    <row r="85" spans="1:10" x14ac:dyDescent="0.2">
      <c r="A85" t="s">
        <v>26</v>
      </c>
    </row>
    <row r="86" spans="1:10" x14ac:dyDescent="0.2">
      <c r="A86" t="s">
        <v>21</v>
      </c>
      <c r="B86">
        <v>941</v>
      </c>
      <c r="C86">
        <v>1309293</v>
      </c>
      <c r="D86" s="16">
        <f t="shared" si="10"/>
        <v>1</v>
      </c>
      <c r="E86" s="16">
        <f t="shared" si="11"/>
        <v>1309.3</v>
      </c>
      <c r="F86">
        <f t="shared" si="12"/>
        <v>1391.3846971307121</v>
      </c>
      <c r="G86">
        <f t="shared" si="13"/>
        <v>3.9131700420010809</v>
      </c>
      <c r="H86">
        <f t="shared" si="14"/>
        <v>23.741221657665822</v>
      </c>
      <c r="I86">
        <f t="shared" si="15"/>
        <v>1391</v>
      </c>
    </row>
    <row r="87" spans="1:10" x14ac:dyDescent="0.2">
      <c r="A87" t="s">
        <v>22</v>
      </c>
      <c r="B87">
        <v>2425</v>
      </c>
      <c r="C87">
        <v>1398461</v>
      </c>
      <c r="D87" s="16">
        <f t="shared" si="10"/>
        <v>2</v>
      </c>
      <c r="E87" s="16">
        <f t="shared" si="11"/>
        <v>1398.5</v>
      </c>
      <c r="F87">
        <f t="shared" si="12"/>
        <v>576.68494845360829</v>
      </c>
      <c r="G87">
        <f t="shared" si="13"/>
        <v>10.084418014721171</v>
      </c>
      <c r="H87">
        <f t="shared" si="14"/>
        <v>25.35809217692373</v>
      </c>
      <c r="I87">
        <f t="shared" si="15"/>
        <v>577</v>
      </c>
    </row>
    <row r="88" spans="1:10" x14ac:dyDescent="0.2">
      <c r="A88" t="s">
        <v>23</v>
      </c>
      <c r="B88">
        <v>75</v>
      </c>
      <c r="C88">
        <v>86309</v>
      </c>
      <c r="D88" s="16">
        <f t="shared" si="10"/>
        <v>0</v>
      </c>
      <c r="E88" s="16">
        <f t="shared" si="11"/>
        <v>86.3</v>
      </c>
      <c r="F88">
        <f t="shared" si="12"/>
        <v>1150.7866666666666</v>
      </c>
      <c r="G88">
        <f t="shared" si="13"/>
        <v>0.31188921695013933</v>
      </c>
      <c r="H88">
        <f t="shared" si="14"/>
        <v>1.5650286834585376</v>
      </c>
      <c r="I88">
        <f t="shared" si="15"/>
        <v>1151</v>
      </c>
    </row>
    <row r="89" spans="1:10" x14ac:dyDescent="0.2">
      <c r="A89" t="s">
        <v>107</v>
      </c>
      <c r="B89">
        <v>176</v>
      </c>
      <c r="C89">
        <v>10654</v>
      </c>
      <c r="D89" s="16">
        <f t="shared" si="10"/>
        <v>0</v>
      </c>
      <c r="E89" s="16">
        <f t="shared" si="11"/>
        <v>10.7</v>
      </c>
      <c r="F89">
        <f t="shared" si="12"/>
        <v>60.534090909090907</v>
      </c>
      <c r="G89">
        <f t="shared" si="13"/>
        <v>0.73190002910966023</v>
      </c>
      <c r="H89">
        <f t="shared" si="14"/>
        <v>0.1931874496699911</v>
      </c>
      <c r="I89">
        <f t="shared" si="15"/>
        <v>61</v>
      </c>
    </row>
    <row r="90" spans="1:10" x14ac:dyDescent="0.2">
      <c r="A90" t="s">
        <v>20</v>
      </c>
    </row>
    <row r="91" spans="1:10" x14ac:dyDescent="0.2">
      <c r="A91" t="s">
        <v>24</v>
      </c>
      <c r="B91">
        <v>44</v>
      </c>
      <c r="C91">
        <v>6240</v>
      </c>
      <c r="D91" s="16">
        <f t="shared" si="10"/>
        <v>0</v>
      </c>
      <c r="E91" s="16">
        <f t="shared" si="11"/>
        <v>6.2</v>
      </c>
      <c r="F91">
        <f t="shared" si="12"/>
        <v>141.81818181818181</v>
      </c>
      <c r="G91">
        <f t="shared" si="13"/>
        <v>0.18297500727741506</v>
      </c>
      <c r="H91">
        <f t="shared" si="14"/>
        <v>0.11314902252118869</v>
      </c>
      <c r="I91">
        <f t="shared" si="15"/>
        <v>142</v>
      </c>
    </row>
    <row r="92" spans="1:10" x14ac:dyDescent="0.2">
      <c r="A92" t="s">
        <v>25</v>
      </c>
      <c r="B92">
        <v>24047</v>
      </c>
      <c r="C92">
        <v>5514851</v>
      </c>
      <c r="D92" s="16">
        <f t="shared" si="10"/>
        <v>24</v>
      </c>
      <c r="E92" s="16">
        <f t="shared" si="11"/>
        <v>5514.9</v>
      </c>
      <c r="F92">
        <f t="shared" si="12"/>
        <v>229.33634133155903</v>
      </c>
      <c r="G92">
        <f t="shared" si="13"/>
        <v>100</v>
      </c>
      <c r="H92">
        <f t="shared" si="14"/>
        <v>100</v>
      </c>
      <c r="I92">
        <f t="shared" si="15"/>
        <v>229</v>
      </c>
    </row>
    <row r="94" spans="1:10" x14ac:dyDescent="0.2">
      <c r="A94" s="3" t="s">
        <v>116</v>
      </c>
    </row>
    <row r="95" spans="1:10" x14ac:dyDescent="0.2">
      <c r="A95" t="s">
        <v>13</v>
      </c>
      <c r="B95">
        <v>238152</v>
      </c>
      <c r="C95">
        <v>9389608</v>
      </c>
      <c r="D95" s="16">
        <f>B95/$B$112*100</f>
        <v>91.565931530866479</v>
      </c>
      <c r="E95" s="16">
        <f>C95/$C$112*100</f>
        <v>84.137425898401659</v>
      </c>
      <c r="F95">
        <f>ROUND(B95/1000,1)</f>
        <v>238.2</v>
      </c>
      <c r="G95">
        <f>ROUND(C95/1000,1)</f>
        <v>9389.6</v>
      </c>
      <c r="H95">
        <f>ROUND(D95,1)</f>
        <v>91.6</v>
      </c>
      <c r="I95">
        <f>ROUND(E95,1)</f>
        <v>84.1</v>
      </c>
      <c r="J95">
        <f>ROUND(C95/B95,0)</f>
        <v>39</v>
      </c>
    </row>
    <row r="96" spans="1:10" x14ac:dyDescent="0.2">
      <c r="A96" t="s">
        <v>105</v>
      </c>
      <c r="B96">
        <v>20352</v>
      </c>
      <c r="C96">
        <v>1661047</v>
      </c>
      <c r="D96" s="16">
        <f t="shared" ref="D96:D112" si="16">B96/$B$112*100</f>
        <v>7.8250438313186299</v>
      </c>
      <c r="E96" s="16">
        <f t="shared" ref="E96:E112" si="17">C96/$C$112*100</f>
        <v>14.88413774848347</v>
      </c>
      <c r="F96">
        <f t="shared" ref="F96:F112" si="18">ROUND(B96/1000,1)</f>
        <v>20.399999999999999</v>
      </c>
      <c r="G96">
        <f t="shared" ref="G96:G112" si="19">ROUND(C96/1000,1)</f>
        <v>1661</v>
      </c>
      <c r="H96">
        <f t="shared" ref="H96:H112" si="20">ROUND(D96,1)</f>
        <v>7.8</v>
      </c>
      <c r="I96">
        <f t="shared" ref="I96:I112" si="21">ROUND(E96,1)</f>
        <v>14.9</v>
      </c>
      <c r="J96">
        <f t="shared" ref="J96:J112" si="22">ROUND(C96/B96,0)</f>
        <v>82</v>
      </c>
    </row>
    <row r="97" spans="1:10" x14ac:dyDescent="0.2">
      <c r="A97" t="s">
        <v>26</v>
      </c>
    </row>
    <row r="98" spans="1:10" x14ac:dyDescent="0.2">
      <c r="A98" t="s">
        <v>15</v>
      </c>
      <c r="B98">
        <v>17042</v>
      </c>
      <c r="C98">
        <v>1483660</v>
      </c>
      <c r="D98" s="16">
        <f t="shared" si="16"/>
        <v>6.5523976500261458</v>
      </c>
      <c r="E98" s="16">
        <f t="shared" si="17"/>
        <v>13.294626709488041</v>
      </c>
      <c r="F98">
        <f t="shared" si="18"/>
        <v>17</v>
      </c>
      <c r="G98">
        <f t="shared" si="19"/>
        <v>1483.7</v>
      </c>
      <c r="H98">
        <f t="shared" si="20"/>
        <v>6.6</v>
      </c>
      <c r="I98">
        <f t="shared" si="21"/>
        <v>13.3</v>
      </c>
      <c r="J98">
        <f t="shared" si="22"/>
        <v>87</v>
      </c>
    </row>
    <row r="99" spans="1:10" x14ac:dyDescent="0.2">
      <c r="A99" t="s">
        <v>16</v>
      </c>
      <c r="B99">
        <v>77</v>
      </c>
      <c r="C99">
        <v>3518</v>
      </c>
      <c r="D99" s="16">
        <f t="shared" si="16"/>
        <v>2.9605364338223986E-2</v>
      </c>
      <c r="E99" s="16">
        <f t="shared" si="17"/>
        <v>3.1523729671204273E-2</v>
      </c>
      <c r="F99">
        <f t="shared" si="18"/>
        <v>0.1</v>
      </c>
      <c r="G99">
        <f t="shared" si="19"/>
        <v>3.5</v>
      </c>
      <c r="H99">
        <f t="shared" si="20"/>
        <v>0</v>
      </c>
      <c r="I99">
        <f t="shared" si="21"/>
        <v>0</v>
      </c>
      <c r="J99">
        <f t="shared" si="22"/>
        <v>46</v>
      </c>
    </row>
    <row r="100" spans="1:10" x14ac:dyDescent="0.2">
      <c r="A100" t="s">
        <v>17</v>
      </c>
      <c r="B100">
        <v>1442</v>
      </c>
      <c r="C100">
        <v>101701</v>
      </c>
      <c r="D100" s="16">
        <f t="shared" si="16"/>
        <v>0.55442773215219465</v>
      </c>
      <c r="E100" s="16">
        <f t="shared" si="17"/>
        <v>0.91131177694461218</v>
      </c>
      <c r="F100">
        <f t="shared" si="18"/>
        <v>1.4</v>
      </c>
      <c r="G100">
        <f t="shared" si="19"/>
        <v>101.7</v>
      </c>
      <c r="H100">
        <f t="shared" si="20"/>
        <v>0.6</v>
      </c>
      <c r="I100">
        <f t="shared" si="21"/>
        <v>0.9</v>
      </c>
      <c r="J100">
        <f t="shared" si="22"/>
        <v>71</v>
      </c>
    </row>
    <row r="101" spans="1:10" x14ac:dyDescent="0.2">
      <c r="A101" t="s">
        <v>18</v>
      </c>
    </row>
    <row r="102" spans="1:10" x14ac:dyDescent="0.2">
      <c r="A102" t="s">
        <v>19</v>
      </c>
      <c r="B102">
        <v>1791</v>
      </c>
      <c r="C102">
        <v>72168</v>
      </c>
      <c r="D102" s="16">
        <f t="shared" si="16"/>
        <v>0.68861308480206695</v>
      </c>
      <c r="E102" s="16">
        <f t="shared" si="17"/>
        <v>0.64667553237961051</v>
      </c>
      <c r="F102">
        <f t="shared" si="18"/>
        <v>1.8</v>
      </c>
      <c r="G102">
        <f t="shared" si="19"/>
        <v>72.2</v>
      </c>
      <c r="H102">
        <f t="shared" si="20"/>
        <v>0.7</v>
      </c>
      <c r="I102">
        <f t="shared" si="21"/>
        <v>0.6</v>
      </c>
      <c r="J102">
        <f t="shared" si="22"/>
        <v>40</v>
      </c>
    </row>
    <row r="103" spans="1:10" x14ac:dyDescent="0.2">
      <c r="A103" t="s">
        <v>20</v>
      </c>
    </row>
    <row r="104" spans="1:10" x14ac:dyDescent="0.2">
      <c r="A104" t="s">
        <v>106</v>
      </c>
      <c r="B104">
        <v>1238</v>
      </c>
      <c r="C104">
        <v>68879</v>
      </c>
      <c r="D104" s="16">
        <f t="shared" si="16"/>
        <v>0.47599274091845833</v>
      </c>
      <c r="E104" s="16">
        <f t="shared" si="17"/>
        <v>0.6172038021668218</v>
      </c>
      <c r="F104">
        <f t="shared" si="18"/>
        <v>1.2</v>
      </c>
      <c r="G104">
        <f t="shared" si="19"/>
        <v>68.900000000000006</v>
      </c>
      <c r="H104">
        <f t="shared" si="20"/>
        <v>0.5</v>
      </c>
      <c r="I104">
        <f t="shared" si="21"/>
        <v>0.6</v>
      </c>
      <c r="J104">
        <f t="shared" si="22"/>
        <v>56</v>
      </c>
    </row>
    <row r="105" spans="1:10" x14ac:dyDescent="0.2">
      <c r="A105" t="s">
        <v>26</v>
      </c>
    </row>
    <row r="106" spans="1:10" x14ac:dyDescent="0.2">
      <c r="A106" t="s">
        <v>21</v>
      </c>
      <c r="B106">
        <v>74</v>
      </c>
      <c r="C106">
        <v>5768</v>
      </c>
      <c r="D106" s="16">
        <f t="shared" si="16"/>
        <v>2.8451908584786686E-2</v>
      </c>
      <c r="E106" s="16">
        <f t="shared" si="17"/>
        <v>5.1685296402361074E-2</v>
      </c>
      <c r="F106">
        <f t="shared" si="18"/>
        <v>0.1</v>
      </c>
      <c r="G106">
        <f t="shared" si="19"/>
        <v>5.8</v>
      </c>
      <c r="H106">
        <f t="shared" si="20"/>
        <v>0</v>
      </c>
      <c r="I106">
        <f t="shared" si="21"/>
        <v>0.1</v>
      </c>
      <c r="J106">
        <f t="shared" si="22"/>
        <v>78</v>
      </c>
    </row>
    <row r="107" spans="1:10" x14ac:dyDescent="0.2">
      <c r="A107" t="s">
        <v>22</v>
      </c>
      <c r="B107">
        <v>698</v>
      </c>
      <c r="C107">
        <v>27828</v>
      </c>
      <c r="D107" s="16">
        <f t="shared" si="16"/>
        <v>0.26837070529974472</v>
      </c>
      <c r="E107" s="16">
        <f t="shared" si="17"/>
        <v>0.24935825733094727</v>
      </c>
      <c r="F107">
        <f t="shared" si="18"/>
        <v>0.7</v>
      </c>
      <c r="G107">
        <f t="shared" si="19"/>
        <v>27.8</v>
      </c>
      <c r="H107">
        <f t="shared" si="20"/>
        <v>0.3</v>
      </c>
      <c r="I107">
        <f t="shared" si="21"/>
        <v>0.2</v>
      </c>
      <c r="J107">
        <f t="shared" si="22"/>
        <v>40</v>
      </c>
    </row>
    <row r="108" spans="1:10" x14ac:dyDescent="0.2">
      <c r="A108" t="s">
        <v>23</v>
      </c>
      <c r="B108">
        <v>45</v>
      </c>
      <c r="C108">
        <v>7896</v>
      </c>
      <c r="D108" s="16">
        <f t="shared" si="16"/>
        <v>1.7301836301559473E-2</v>
      </c>
      <c r="E108" s="16">
        <f t="shared" si="17"/>
        <v>7.0753658181872917E-2</v>
      </c>
      <c r="F108">
        <f t="shared" si="18"/>
        <v>0</v>
      </c>
      <c r="G108">
        <f t="shared" si="19"/>
        <v>7.9</v>
      </c>
      <c r="H108">
        <f t="shared" si="20"/>
        <v>0</v>
      </c>
      <c r="I108">
        <f t="shared" si="21"/>
        <v>0.1</v>
      </c>
      <c r="J108">
        <f t="shared" si="22"/>
        <v>175</v>
      </c>
    </row>
    <row r="109" spans="1:10" x14ac:dyDescent="0.2">
      <c r="A109" t="s">
        <v>107</v>
      </c>
      <c r="B109">
        <v>420</v>
      </c>
      <c r="C109">
        <v>27387</v>
      </c>
      <c r="D109" s="16">
        <f t="shared" si="16"/>
        <v>0.16148380548122174</v>
      </c>
      <c r="E109" s="16">
        <f t="shared" si="17"/>
        <v>0.24540659025164055</v>
      </c>
      <c r="F109">
        <f t="shared" si="18"/>
        <v>0.4</v>
      </c>
      <c r="G109">
        <f t="shared" si="19"/>
        <v>27.4</v>
      </c>
      <c r="H109">
        <f t="shared" si="20"/>
        <v>0.2</v>
      </c>
      <c r="I109">
        <f t="shared" si="21"/>
        <v>0.2</v>
      </c>
      <c r="J109">
        <f t="shared" si="22"/>
        <v>65</v>
      </c>
    </row>
    <row r="110" spans="1:10" x14ac:dyDescent="0.2">
      <c r="A110" t="s">
        <v>20</v>
      </c>
    </row>
    <row r="111" spans="1:10" x14ac:dyDescent="0.2">
      <c r="A111" t="s">
        <v>24</v>
      </c>
      <c r="B111">
        <v>345</v>
      </c>
      <c r="C111">
        <v>40314</v>
      </c>
      <c r="D111" s="16">
        <f t="shared" si="16"/>
        <v>0.13264741164528929</v>
      </c>
      <c r="E111" s="16">
        <f t="shared" si="17"/>
        <v>0.36124151164438006</v>
      </c>
      <c r="F111">
        <f t="shared" si="18"/>
        <v>0.3</v>
      </c>
      <c r="G111">
        <f t="shared" si="19"/>
        <v>40.299999999999997</v>
      </c>
      <c r="H111">
        <f t="shared" si="20"/>
        <v>0.1</v>
      </c>
      <c r="I111">
        <f t="shared" si="21"/>
        <v>0.4</v>
      </c>
      <c r="J111">
        <f t="shared" si="22"/>
        <v>117</v>
      </c>
    </row>
    <row r="112" spans="1:10" x14ac:dyDescent="0.2">
      <c r="A112" t="s">
        <v>25</v>
      </c>
      <c r="B112">
        <v>260088</v>
      </c>
      <c r="C112">
        <v>11159847</v>
      </c>
      <c r="D112" s="16">
        <f t="shared" si="16"/>
        <v>100</v>
      </c>
      <c r="E112" s="16">
        <f t="shared" si="17"/>
        <v>100</v>
      </c>
      <c r="F112">
        <f t="shared" si="18"/>
        <v>260.10000000000002</v>
      </c>
      <c r="G112">
        <f t="shared" si="19"/>
        <v>11159.8</v>
      </c>
      <c r="H112">
        <f t="shared" si="20"/>
        <v>100</v>
      </c>
      <c r="I112">
        <f t="shared" si="21"/>
        <v>100</v>
      </c>
      <c r="J112">
        <f t="shared" si="22"/>
        <v>43</v>
      </c>
    </row>
  </sheetData>
  <mergeCells count="10">
    <mergeCell ref="D5:J5"/>
    <mergeCell ref="N5:S5"/>
    <mergeCell ref="F6:J6"/>
    <mergeCell ref="F8:J8"/>
    <mergeCell ref="C2:J2"/>
    <mergeCell ref="K2:U2"/>
    <mergeCell ref="C3:J3"/>
    <mergeCell ref="K3:U3"/>
    <mergeCell ref="D4:J4"/>
    <mergeCell ref="N4:S4"/>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Vorbemerkung</vt:lpstr>
      <vt:lpstr>SJ 2024 Kapitel C, I</vt:lpstr>
      <vt:lpstr>Tabelle1</vt:lpstr>
      <vt:lpstr>'SJ 2024 Kapitel C, I'!Druckbereich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2025-01-10T09:53:42Z</cp:lastPrinted>
  <dcterms:created xsi:type="dcterms:W3CDTF">2001-11-14T15:03:07Z</dcterms:created>
  <dcterms:modified xsi:type="dcterms:W3CDTF">2025-01-10T09:56:44Z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