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30 AHST\30_Welthandel\03 neue Tabellen aktualisiert 2018\Einzelne Tabellen\Pflanzliche Produkte\Einstellung ins Internet\"/>
    </mc:Choice>
  </mc:AlternateContent>
  <bookViews>
    <workbookView xWindow="0" yWindow="0" windowWidth="28800" windowHeight="13500"/>
  </bookViews>
  <sheets>
    <sheet name="Tabelle 9 Ma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Q40" i="1"/>
  <c r="O40" i="1"/>
  <c r="M40" i="1"/>
  <c r="K40" i="1"/>
  <c r="I40" i="1"/>
  <c r="G40" i="1"/>
  <c r="E40" i="1"/>
  <c r="C40" i="1"/>
  <c r="S39" i="1"/>
  <c r="Q39" i="1"/>
  <c r="O39" i="1"/>
  <c r="M39" i="1"/>
  <c r="K39" i="1"/>
  <c r="I39" i="1"/>
  <c r="G39" i="1"/>
  <c r="E39" i="1"/>
  <c r="C39" i="1"/>
  <c r="S37" i="1"/>
  <c r="Q37" i="1"/>
  <c r="O37" i="1"/>
  <c r="M37" i="1"/>
  <c r="K37" i="1"/>
  <c r="I37" i="1"/>
  <c r="G37" i="1"/>
  <c r="E37" i="1"/>
  <c r="C37" i="1"/>
  <c r="R35" i="1"/>
  <c r="S35" i="1" s="1"/>
  <c r="P35" i="1"/>
  <c r="Q35" i="1" s="1"/>
  <c r="N35" i="1"/>
  <c r="O35" i="1" s="1"/>
  <c r="L35" i="1"/>
  <c r="M35" i="1" s="1"/>
  <c r="J35" i="1"/>
  <c r="K35" i="1" s="1"/>
  <c r="H35" i="1"/>
  <c r="I35" i="1" s="1"/>
  <c r="F35" i="1"/>
  <c r="G35" i="1" s="1"/>
  <c r="D35" i="1"/>
  <c r="E35" i="1" s="1"/>
  <c r="B35" i="1"/>
  <c r="C35" i="1" s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19" i="1"/>
  <c r="Q19" i="1"/>
  <c r="O19" i="1"/>
  <c r="M19" i="1"/>
  <c r="K19" i="1"/>
  <c r="I19" i="1"/>
  <c r="G19" i="1"/>
  <c r="E19" i="1"/>
  <c r="C19" i="1"/>
  <c r="R18" i="1"/>
  <c r="S18" i="1" s="1"/>
  <c r="P18" i="1"/>
  <c r="Q18" i="1" s="1"/>
  <c r="N18" i="1"/>
  <c r="O18" i="1" s="1"/>
  <c r="L18" i="1"/>
  <c r="M18" i="1" s="1"/>
  <c r="J18" i="1"/>
  <c r="K18" i="1" s="1"/>
  <c r="H18" i="1"/>
  <c r="I18" i="1" s="1"/>
  <c r="F18" i="1"/>
  <c r="G18" i="1" s="1"/>
  <c r="D18" i="1"/>
  <c r="E18" i="1" s="1"/>
  <c r="B18" i="1"/>
  <c r="C18" i="1" s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  <c r="B36" i="1" l="1"/>
  <c r="C36" i="1" s="1"/>
  <c r="D36" i="1"/>
  <c r="E36" i="1" s="1"/>
  <c r="F36" i="1"/>
  <c r="G36" i="1" s="1"/>
  <c r="H36" i="1"/>
  <c r="I36" i="1" s="1"/>
  <c r="J36" i="1"/>
  <c r="K36" i="1" s="1"/>
  <c r="L36" i="1"/>
  <c r="M36" i="1" s="1"/>
  <c r="N36" i="1"/>
  <c r="O36" i="1" s="1"/>
  <c r="P36" i="1"/>
  <c r="Q36" i="1" s="1"/>
  <c r="R36" i="1"/>
  <c r="S36" i="1" s="1"/>
</calcChain>
</file>

<file path=xl/sharedStrings.xml><?xml version="1.0" encoding="utf-8"?>
<sst xmlns="http://schemas.openxmlformats.org/spreadsheetml/2006/main" count="59" uniqueCount="36">
  <si>
    <t>Welthandel</t>
  </si>
  <si>
    <t>Produkt: Mais, (HS1003) FCL 0056</t>
  </si>
  <si>
    <t>1 000 t</t>
  </si>
  <si>
    <t xml:space="preserve">% </t>
  </si>
  <si>
    <t>Import</t>
  </si>
  <si>
    <t>Welt</t>
  </si>
  <si>
    <t>Japan</t>
  </si>
  <si>
    <t>Mexiko</t>
  </si>
  <si>
    <t>Korea (Rep)</t>
  </si>
  <si>
    <t>Vietnam</t>
  </si>
  <si>
    <t>China</t>
  </si>
  <si>
    <t>Ägypten</t>
  </si>
  <si>
    <t>Iran</t>
  </si>
  <si>
    <t>Kolumbien</t>
  </si>
  <si>
    <t>Algerien</t>
  </si>
  <si>
    <t>Saudi-Arabien</t>
  </si>
  <si>
    <t>zusammen</t>
  </si>
  <si>
    <t>dar.:</t>
  </si>
  <si>
    <t>Spanien</t>
  </si>
  <si>
    <t>Deutschland</t>
  </si>
  <si>
    <t>Export</t>
  </si>
  <si>
    <t>USA</t>
  </si>
  <si>
    <t>Argentinien</t>
  </si>
  <si>
    <t>Brasilien</t>
  </si>
  <si>
    <t>Ukraine</t>
  </si>
  <si>
    <t>Russland</t>
  </si>
  <si>
    <t>Paraguay</t>
  </si>
  <si>
    <t>Serbien</t>
  </si>
  <si>
    <t>Kanada</t>
  </si>
  <si>
    <t>Südafrika</t>
  </si>
  <si>
    <t>Frankreich</t>
  </si>
  <si>
    <t>Anmerkungen: Die Länderreihenfolge ist absteigend nach den wichtigsten Länder für Import und Export geordnet. Referenzjahr ist das Jahr 2016. 1) Die EU Daten beziehen sich bis das Jahr 2012 auf EU-27; ab 2013 auf EU-28.</t>
  </si>
  <si>
    <t>Quelle: FAOSTAT</t>
  </si>
  <si>
    <t>BLE 424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</si>
  <si>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</si>
  <si>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r>
      <t>EU-27/28</t>
    </r>
    <r>
      <rPr>
        <vertAlign val="superscript"/>
        <sz val="11"/>
        <color theme="1"/>
        <rFont val="Calibri"/>
        <family val="2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</si>
</sst>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"/>
    <numFmt numFmtId="165" formatCode="#,##0.0"/>
    <numFmt numFmtId="166" formatCode="##.#"/>
    <numFmt numFmtId="167" formatCode="#0.0"/>
    <numFmt numFmtId="168" formatCode=".\ \ #;000000000000000000000000000000000000000000000000000000000000000000000000000000000000000000000000000000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3" fontId="1" fillId="0" borderId="0" xfId="0" applyNumberFormat="1" applyFont="1"/>
    <xf numFmtId="168" fontId="0" fillId="0" borderId="0" xfId="0" applyNumberFormat="1"/>
    <xf numFmtId="3" fontId="5" fillId="0" borderId="0" xfId="0" applyNumberFormat="1" applyFont="1"/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workbookViewId="0">
      <selection sqref="A1:S1"/>
    </sheetView>
  </sheetViews>
  <sheetFormatPr baseColWidth="10" defaultRowHeight="15" x14ac:dyDescent="0.25"/>
  <cols>
    <col min="1" max="1" width="14" customWidth="1"/>
    <col min="2" max="19" width="9.28515625" customWidth="1"/>
  </cols>
  <sheetData>
    <row r="1" spans="1:20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0" x14ac:dyDescent="0.25">
      <c r="A2" s="1" t="s">
        <v>1</v>
      </c>
      <c r="B2" s="1"/>
    </row>
    <row r="3" spans="1:20" x14ac:dyDescent="0.25">
      <c r="B3" s="1">
        <v>2008</v>
      </c>
      <c r="C3" s="1"/>
      <c r="D3" s="1">
        <v>2009</v>
      </c>
      <c r="E3" s="1"/>
      <c r="F3" s="1">
        <v>2010</v>
      </c>
      <c r="G3" s="1"/>
      <c r="H3" s="1">
        <v>2011</v>
      </c>
      <c r="I3" s="1"/>
      <c r="J3" s="1">
        <v>2012</v>
      </c>
      <c r="K3" s="1"/>
      <c r="L3" s="1">
        <v>2013</v>
      </c>
      <c r="M3" s="1"/>
      <c r="N3" s="1">
        <v>2014</v>
      </c>
      <c r="O3" s="1"/>
      <c r="P3" s="1">
        <v>2015</v>
      </c>
      <c r="Q3" s="1"/>
      <c r="R3" s="1">
        <v>2016</v>
      </c>
      <c r="S3" s="1"/>
    </row>
    <row r="4" spans="1:20" ht="15.75" thickBot="1" x14ac:dyDescent="0.3">
      <c r="A4" s="2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  <c r="J4" s="3" t="s">
        <v>2</v>
      </c>
      <c r="K4" s="3" t="s">
        <v>3</v>
      </c>
      <c r="L4" s="3" t="s">
        <v>2</v>
      </c>
      <c r="M4" s="3" t="s">
        <v>3</v>
      </c>
      <c r="N4" s="3" t="s">
        <v>2</v>
      </c>
      <c r="O4" s="3" t="s">
        <v>3</v>
      </c>
      <c r="P4" s="3" t="s">
        <v>2</v>
      </c>
      <c r="Q4" s="3" t="s">
        <v>3</v>
      </c>
      <c r="R4" s="3" t="s">
        <v>2</v>
      </c>
      <c r="S4" s="3" t="s">
        <v>3</v>
      </c>
    </row>
    <row r="5" spans="1:20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x14ac:dyDescent="0.25">
      <c r="A6" s="1" t="s">
        <v>5</v>
      </c>
      <c r="B6" s="4">
        <v>107396.291</v>
      </c>
      <c r="C6" s="5">
        <v>100</v>
      </c>
      <c r="D6" s="4">
        <v>104888.05</v>
      </c>
      <c r="E6" s="5">
        <v>100</v>
      </c>
      <c r="F6" s="4">
        <v>114348.34299999999</v>
      </c>
      <c r="G6" s="5">
        <v>100</v>
      </c>
      <c r="H6" s="4">
        <v>114258.34</v>
      </c>
      <c r="I6" s="5">
        <v>100</v>
      </c>
      <c r="J6" s="4">
        <v>127396.14</v>
      </c>
      <c r="K6" s="5">
        <v>100</v>
      </c>
      <c r="L6" s="4">
        <v>127469.92200000001</v>
      </c>
      <c r="M6" s="5">
        <v>100</v>
      </c>
      <c r="N6" s="4">
        <v>146937.05100000001</v>
      </c>
      <c r="O6" s="5">
        <v>100</v>
      </c>
      <c r="P6" s="4">
        <v>153802.856</v>
      </c>
      <c r="Q6" s="5">
        <v>100</v>
      </c>
      <c r="R6" s="4">
        <v>155950.30600000001</v>
      </c>
      <c r="S6" s="5">
        <v>100</v>
      </c>
      <c r="T6" s="6"/>
    </row>
    <row r="7" spans="1:20" x14ac:dyDescent="0.25">
      <c r="A7" s="13" t="s">
        <v>17</v>
      </c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6"/>
    </row>
    <row r="8" spans="1:20" x14ac:dyDescent="0.25">
      <c r="A8" t="s">
        <v>6</v>
      </c>
      <c r="B8" s="6">
        <v>16460.16</v>
      </c>
      <c r="C8" s="7">
        <f>B8/$B$6*100</f>
        <v>15.326562813980232</v>
      </c>
      <c r="D8" s="6">
        <v>16294.334000000001</v>
      </c>
      <c r="E8" s="8">
        <f>D8/$D$6*100</f>
        <v>15.534976577408008</v>
      </c>
      <c r="F8" s="6">
        <v>16192.571</v>
      </c>
      <c r="G8" s="8">
        <f>F8/$F$6*100</f>
        <v>14.160739522040997</v>
      </c>
      <c r="H8" s="6">
        <v>15284.561</v>
      </c>
      <c r="I8" s="8">
        <f>H8/$H$6*100</f>
        <v>13.377195047643786</v>
      </c>
      <c r="J8" s="6">
        <v>14895.021000000001</v>
      </c>
      <c r="K8" s="8">
        <f>J8/$J$6*100</f>
        <v>11.691893490650502</v>
      </c>
      <c r="L8" s="6">
        <v>14400.91</v>
      </c>
      <c r="M8" s="8">
        <f>L8/$L$6*100</f>
        <v>11.297496518433579</v>
      </c>
      <c r="N8" s="6">
        <v>15034.846</v>
      </c>
      <c r="O8" s="8">
        <f>N8/$N$6*100</f>
        <v>10.232168059504609</v>
      </c>
      <c r="P8" s="6">
        <v>14708.191000000001</v>
      </c>
      <c r="Q8" s="8">
        <f>P8/$P$6*100</f>
        <v>9.5630155268378125</v>
      </c>
      <c r="R8" s="6">
        <v>15341.786</v>
      </c>
      <c r="S8" s="8">
        <f>R8/$R$6*100</f>
        <v>9.8376119890396367</v>
      </c>
    </row>
    <row r="9" spans="1:20" x14ac:dyDescent="0.25">
      <c r="A9" t="s">
        <v>7</v>
      </c>
      <c r="B9" s="6">
        <v>9145.9869999999992</v>
      </c>
      <c r="C9" s="7">
        <f t="shared" ref="C9:C22" si="0">B9/$B$6*100</f>
        <v>8.5161106727605702</v>
      </c>
      <c r="D9" s="6">
        <v>7260.6189999999997</v>
      </c>
      <c r="E9" s="8">
        <f t="shared" ref="E9:E22" si="1">D9/$D$6*100</f>
        <v>6.9222556811762637</v>
      </c>
      <c r="F9" s="6">
        <v>7848.9979999999996</v>
      </c>
      <c r="G9" s="8">
        <f t="shared" ref="G9:G22" si="2">F9/$F$6*100</f>
        <v>6.8641117082037644</v>
      </c>
      <c r="H9" s="6">
        <v>9476.1710000000003</v>
      </c>
      <c r="I9" s="8">
        <f t="shared" ref="I9:I22" si="3">H9/$H$6*100</f>
        <v>8.293636158200794</v>
      </c>
      <c r="J9" s="6">
        <v>9515.0740000000005</v>
      </c>
      <c r="K9" s="8">
        <f t="shared" ref="K9:K22" si="4">J9/$J$6*100</f>
        <v>7.4688872049027548</v>
      </c>
      <c r="L9" s="6">
        <v>7153.0330000000004</v>
      </c>
      <c r="M9" s="8">
        <f t="shared" ref="M9:M22" si="5">L9/$L$6*100</f>
        <v>5.611545757437586</v>
      </c>
      <c r="N9" s="6">
        <v>10407.011</v>
      </c>
      <c r="O9" s="8">
        <f t="shared" ref="O9:O22" si="6">N9/$N$6*100</f>
        <v>7.0826322763208314</v>
      </c>
      <c r="P9" s="6">
        <v>12145.300999999999</v>
      </c>
      <c r="Q9" s="8">
        <f t="shared" ref="Q9:Q22" si="7">P9/$P$6*100</f>
        <v>7.8966680566711966</v>
      </c>
      <c r="R9" s="6">
        <v>14105.991</v>
      </c>
      <c r="S9" s="8">
        <f t="shared" ref="S9:S22" si="8">R9/$R$6*100</f>
        <v>9.0451832778064567</v>
      </c>
    </row>
    <row r="10" spans="1:20" x14ac:dyDescent="0.25">
      <c r="A10" t="s">
        <v>8</v>
      </c>
      <c r="B10" s="6">
        <v>9020.9950000000008</v>
      </c>
      <c r="C10" s="7">
        <f t="shared" si="0"/>
        <v>8.3997267652381034</v>
      </c>
      <c r="D10" s="6">
        <v>7334.3190000000004</v>
      </c>
      <c r="E10" s="8">
        <f t="shared" si="1"/>
        <v>6.9925210736590113</v>
      </c>
      <c r="F10" s="6">
        <v>8540.9670000000006</v>
      </c>
      <c r="G10" s="8">
        <f t="shared" si="2"/>
        <v>7.469252965038593</v>
      </c>
      <c r="H10" s="6">
        <v>7758.6580000000004</v>
      </c>
      <c r="I10" s="8">
        <f t="shared" si="3"/>
        <v>6.790452233071127</v>
      </c>
      <c r="J10" s="6">
        <v>8220.1839999999993</v>
      </c>
      <c r="K10" s="8">
        <f t="shared" si="4"/>
        <v>6.4524592346361516</v>
      </c>
      <c r="L10" s="6">
        <v>8722.6830000000009</v>
      </c>
      <c r="M10" s="8">
        <f t="shared" si="5"/>
        <v>6.8429342884512012</v>
      </c>
      <c r="N10" s="6">
        <v>10221.214</v>
      </c>
      <c r="O10" s="8">
        <f t="shared" si="6"/>
        <v>6.9561856117556085</v>
      </c>
      <c r="P10" s="6">
        <v>10349.626</v>
      </c>
      <c r="Q10" s="8">
        <f t="shared" si="7"/>
        <v>6.7291507252635148</v>
      </c>
      <c r="R10" s="6">
        <v>9789.9069999999992</v>
      </c>
      <c r="S10" s="8">
        <f t="shared" si="8"/>
        <v>6.2775811417773042</v>
      </c>
    </row>
    <row r="11" spans="1:20" x14ac:dyDescent="0.25">
      <c r="A11" t="s">
        <v>9</v>
      </c>
      <c r="B11" s="6">
        <v>669.54100000000005</v>
      </c>
      <c r="C11" s="8">
        <f t="shared" si="0"/>
        <v>0.62343028215006047</v>
      </c>
      <c r="D11" s="6">
        <v>1474.2149999999999</v>
      </c>
      <c r="E11" s="8">
        <f t="shared" si="1"/>
        <v>1.4055128301079101</v>
      </c>
      <c r="F11" s="6">
        <v>1659.1759999999999</v>
      </c>
      <c r="G11" s="8">
        <f t="shared" si="2"/>
        <v>1.4509838590315209</v>
      </c>
      <c r="H11" s="6">
        <v>877.84699999999998</v>
      </c>
      <c r="I11" s="8">
        <f t="shared" si="3"/>
        <v>0.76830015209393032</v>
      </c>
      <c r="J11" s="6">
        <v>1615.5029999999999</v>
      </c>
      <c r="K11" s="8">
        <f t="shared" si="4"/>
        <v>1.2680941510472765</v>
      </c>
      <c r="L11" s="6">
        <v>2626.473</v>
      </c>
      <c r="M11" s="8">
        <f t="shared" si="5"/>
        <v>2.0604648993195429</v>
      </c>
      <c r="N11" s="6">
        <v>4764.0309999999999</v>
      </c>
      <c r="O11" s="8">
        <f t="shared" si="6"/>
        <v>3.2422258154616155</v>
      </c>
      <c r="P11" s="6">
        <v>7336.5240000000003</v>
      </c>
      <c r="Q11" s="8">
        <f t="shared" si="7"/>
        <v>4.7700830730997605</v>
      </c>
      <c r="R11" s="6">
        <v>8085.1509999999998</v>
      </c>
      <c r="S11" s="8">
        <f t="shared" si="8"/>
        <v>5.184440612768018</v>
      </c>
    </row>
    <row r="12" spans="1:20" x14ac:dyDescent="0.25">
      <c r="A12" t="s">
        <v>10</v>
      </c>
      <c r="B12" s="6">
        <v>4261.2259999999997</v>
      </c>
      <c r="C12" s="8">
        <f t="shared" si="0"/>
        <v>3.9677589983065613</v>
      </c>
      <c r="D12" s="6">
        <v>4705.2629999999999</v>
      </c>
      <c r="E12" s="8">
        <f t="shared" si="1"/>
        <v>4.4859857724497685</v>
      </c>
      <c r="F12" s="6">
        <v>6612.3739999999998</v>
      </c>
      <c r="G12" s="8">
        <f t="shared" si="2"/>
        <v>5.7826583459980698</v>
      </c>
      <c r="H12" s="6">
        <v>5930.0950000000003</v>
      </c>
      <c r="I12" s="8">
        <f t="shared" si="3"/>
        <v>5.1900762780204932</v>
      </c>
      <c r="J12" s="6">
        <v>9587.4509999999991</v>
      </c>
      <c r="K12" s="8">
        <f t="shared" si="4"/>
        <v>7.5256997582501315</v>
      </c>
      <c r="L12" s="6">
        <v>7340.7669999999998</v>
      </c>
      <c r="M12" s="8">
        <f t="shared" si="5"/>
        <v>5.7588228539121564</v>
      </c>
      <c r="N12" s="6">
        <v>6825.7579999999998</v>
      </c>
      <c r="O12" s="8">
        <f t="shared" si="6"/>
        <v>4.6453620469081001</v>
      </c>
      <c r="P12" s="6">
        <v>8954.0059999999994</v>
      </c>
      <c r="Q12" s="8">
        <f t="shared" si="7"/>
        <v>5.8217423478794172</v>
      </c>
      <c r="R12" s="6">
        <v>7405.9350000000004</v>
      </c>
      <c r="S12" s="8">
        <f t="shared" si="8"/>
        <v>4.7489070011827996</v>
      </c>
    </row>
    <row r="13" spans="1:20" x14ac:dyDescent="0.25">
      <c r="A13" t="s">
        <v>11</v>
      </c>
      <c r="B13" s="6">
        <v>3979.9479999999999</v>
      </c>
      <c r="C13" s="8">
        <f t="shared" si="0"/>
        <v>3.7058523743617928</v>
      </c>
      <c r="D13" s="6">
        <v>5416.326</v>
      </c>
      <c r="E13" s="8">
        <f t="shared" si="1"/>
        <v>5.1639114274695732</v>
      </c>
      <c r="F13" s="6">
        <v>6170.46</v>
      </c>
      <c r="G13" s="8">
        <f t="shared" si="2"/>
        <v>5.3961953781875094</v>
      </c>
      <c r="H13" s="6">
        <v>7047.8639999999996</v>
      </c>
      <c r="I13" s="8">
        <f t="shared" si="3"/>
        <v>6.1683584760639798</v>
      </c>
      <c r="J13" s="6">
        <v>6061.5950000000003</v>
      </c>
      <c r="K13" s="8">
        <f t="shared" si="4"/>
        <v>4.7580680230970893</v>
      </c>
      <c r="L13" s="6">
        <v>5771.77</v>
      </c>
      <c r="M13" s="8">
        <f t="shared" si="5"/>
        <v>4.5279466006106137</v>
      </c>
      <c r="N13" s="6">
        <v>8230.7829999999994</v>
      </c>
      <c r="O13" s="8">
        <f t="shared" si="6"/>
        <v>5.6015708386579766</v>
      </c>
      <c r="P13" s="6">
        <v>7951.3739999999998</v>
      </c>
      <c r="Q13" s="8">
        <f t="shared" si="7"/>
        <v>5.169848081364627</v>
      </c>
      <c r="R13" s="6">
        <v>5932.6170000000002</v>
      </c>
      <c r="S13" s="8">
        <f t="shared" si="8"/>
        <v>3.8041714390736754</v>
      </c>
    </row>
    <row r="14" spans="1:20" x14ac:dyDescent="0.25">
      <c r="A14" t="s">
        <v>12</v>
      </c>
      <c r="B14" s="6">
        <v>2990.9720000000002</v>
      </c>
      <c r="C14" s="8">
        <f t="shared" si="0"/>
        <v>2.7849863083260482</v>
      </c>
      <c r="D14" s="6">
        <v>3735.0050000000001</v>
      </c>
      <c r="E14" s="8">
        <f t="shared" si="1"/>
        <v>3.5609442639080431</v>
      </c>
      <c r="F14" s="6">
        <v>5790.0140000000001</v>
      </c>
      <c r="G14" s="8">
        <f t="shared" si="2"/>
        <v>5.0634874525466458</v>
      </c>
      <c r="H14" s="6">
        <v>3644.6640000000002</v>
      </c>
      <c r="I14" s="8">
        <f t="shared" si="3"/>
        <v>3.1898450476350351</v>
      </c>
      <c r="J14" s="6">
        <v>4676.2290000000003</v>
      </c>
      <c r="K14" s="8">
        <f t="shared" si="4"/>
        <v>3.6706206326188533</v>
      </c>
      <c r="L14" s="6">
        <v>4005.482</v>
      </c>
      <c r="M14" s="8">
        <f t="shared" si="5"/>
        <v>3.1422957958662594</v>
      </c>
      <c r="N14" s="6">
        <v>6184.2879999999996</v>
      </c>
      <c r="O14" s="8">
        <f t="shared" si="6"/>
        <v>4.2088009510957178</v>
      </c>
      <c r="P14" s="6">
        <v>5354.4750000000004</v>
      </c>
      <c r="Q14" s="8">
        <f t="shared" si="7"/>
        <v>3.481388538064599</v>
      </c>
      <c r="R14" s="6">
        <v>5660.5389999999998</v>
      </c>
      <c r="S14" s="8">
        <f t="shared" si="8"/>
        <v>3.6297068888085411</v>
      </c>
    </row>
    <row r="15" spans="1:20" x14ac:dyDescent="0.25">
      <c r="A15" t="s">
        <v>13</v>
      </c>
      <c r="B15" s="6">
        <v>3324.2080000000001</v>
      </c>
      <c r="C15" s="8">
        <f t="shared" si="0"/>
        <v>3.0952726291078343</v>
      </c>
      <c r="D15" s="6">
        <v>3245.04</v>
      </c>
      <c r="E15" s="8">
        <f t="shared" si="1"/>
        <v>3.0938128795415683</v>
      </c>
      <c r="F15" s="6">
        <v>3613.9</v>
      </c>
      <c r="G15" s="8">
        <f t="shared" si="2"/>
        <v>3.160430580091572</v>
      </c>
      <c r="H15" s="6">
        <v>3224.0479999999998</v>
      </c>
      <c r="I15" s="8">
        <f t="shared" si="3"/>
        <v>2.8217178719732843</v>
      </c>
      <c r="J15" s="6">
        <v>3450.663</v>
      </c>
      <c r="K15" s="8">
        <f t="shared" si="4"/>
        <v>2.7086087537660086</v>
      </c>
      <c r="L15" s="6">
        <v>3635.28</v>
      </c>
      <c r="M15" s="8">
        <f t="shared" si="5"/>
        <v>2.8518727735630058</v>
      </c>
      <c r="N15" s="6">
        <v>3961.5709999999999</v>
      </c>
      <c r="O15" s="8">
        <f t="shared" si="6"/>
        <v>2.6961007948907314</v>
      </c>
      <c r="P15" s="6">
        <v>4717.6369999999997</v>
      </c>
      <c r="Q15" s="8">
        <f t="shared" si="7"/>
        <v>3.0673273063277837</v>
      </c>
      <c r="R15" s="6">
        <v>4586.0839999999998</v>
      </c>
      <c r="S15" s="8">
        <f t="shared" si="8"/>
        <v>2.9407342105503784</v>
      </c>
    </row>
    <row r="16" spans="1:20" x14ac:dyDescent="0.25">
      <c r="A16" t="s">
        <v>14</v>
      </c>
      <c r="B16" s="6">
        <v>2199.3180000000002</v>
      </c>
      <c r="C16" s="8">
        <f t="shared" si="0"/>
        <v>2.0478528443780246</v>
      </c>
      <c r="D16" s="6">
        <v>1994.807</v>
      </c>
      <c r="E16" s="8">
        <f t="shared" si="1"/>
        <v>1.9018439183491351</v>
      </c>
      <c r="F16" s="6">
        <v>2588.335</v>
      </c>
      <c r="G16" s="8">
        <f t="shared" si="2"/>
        <v>2.2635526952935381</v>
      </c>
      <c r="H16" s="6">
        <v>3153.35</v>
      </c>
      <c r="I16" s="8">
        <f t="shared" si="3"/>
        <v>2.7598423012272013</v>
      </c>
      <c r="J16" s="6">
        <v>3041.0149999999999</v>
      </c>
      <c r="K16" s="8">
        <f t="shared" si="4"/>
        <v>2.3870542702471202</v>
      </c>
      <c r="L16" s="6">
        <v>3218.998</v>
      </c>
      <c r="M16" s="8">
        <f t="shared" si="5"/>
        <v>2.5253000468612505</v>
      </c>
      <c r="N16" s="6">
        <v>4108.0429999999997</v>
      </c>
      <c r="O16" s="8">
        <f t="shared" si="6"/>
        <v>2.7957842981345795</v>
      </c>
      <c r="P16" s="6">
        <v>4417.6130000000003</v>
      </c>
      <c r="Q16" s="8">
        <f t="shared" si="7"/>
        <v>2.8722568064665848</v>
      </c>
      <c r="R16" s="6">
        <v>4115.5510000000004</v>
      </c>
      <c r="S16" s="8">
        <f t="shared" si="8"/>
        <v>2.6390143793626155</v>
      </c>
    </row>
    <row r="17" spans="1:20" x14ac:dyDescent="0.25">
      <c r="A17" t="s">
        <v>15</v>
      </c>
      <c r="B17" s="6">
        <v>1679.348</v>
      </c>
      <c r="C17" s="8">
        <f t="shared" si="0"/>
        <v>1.5636927349753633</v>
      </c>
      <c r="D17" s="6">
        <v>1544.64</v>
      </c>
      <c r="E17" s="8">
        <f t="shared" si="1"/>
        <v>1.4726558459233441</v>
      </c>
      <c r="F17" s="6">
        <v>1926.269</v>
      </c>
      <c r="G17" s="8">
        <f t="shared" si="2"/>
        <v>1.6845622327907279</v>
      </c>
      <c r="H17" s="6">
        <v>1649.124</v>
      </c>
      <c r="I17" s="8">
        <f t="shared" si="3"/>
        <v>1.4433292134298468</v>
      </c>
      <c r="J17" s="6">
        <v>1912.566</v>
      </c>
      <c r="K17" s="8">
        <f t="shared" si="4"/>
        <v>1.5012746854025563</v>
      </c>
      <c r="L17" s="6">
        <v>2106.596</v>
      </c>
      <c r="M17" s="8">
        <f t="shared" si="5"/>
        <v>1.6526220201185968</v>
      </c>
      <c r="N17" s="6">
        <v>2568.127</v>
      </c>
      <c r="O17" s="8">
        <f t="shared" si="6"/>
        <v>1.7477736095302467</v>
      </c>
      <c r="P17" s="6">
        <v>2318.2130000000002</v>
      </c>
      <c r="Q17" s="8">
        <f t="shared" si="7"/>
        <v>1.5072626479705944</v>
      </c>
      <c r="R17" s="6">
        <v>3602.5459999999998</v>
      </c>
      <c r="S17" s="8">
        <f t="shared" si="8"/>
        <v>2.3100602316227579</v>
      </c>
    </row>
    <row r="18" spans="1:20" x14ac:dyDescent="0.25">
      <c r="A18" s="1" t="s">
        <v>16</v>
      </c>
      <c r="B18" s="4">
        <f>SUM(B8:B17)</f>
        <v>53731.702999999994</v>
      </c>
      <c r="C18" s="9">
        <f t="shared" si="0"/>
        <v>50.031246423584584</v>
      </c>
      <c r="D18" s="4">
        <f t="shared" ref="D18:R18" si="9">SUM(D8:D17)</f>
        <v>53004.567999999999</v>
      </c>
      <c r="E18" s="9">
        <f t="shared" si="1"/>
        <v>50.534420269992623</v>
      </c>
      <c r="F18" s="4">
        <f t="shared" si="9"/>
        <v>60943.063999999998</v>
      </c>
      <c r="G18" s="9">
        <f t="shared" si="2"/>
        <v>53.295974739222942</v>
      </c>
      <c r="H18" s="4">
        <f t="shared" si="9"/>
        <v>58046.382000000005</v>
      </c>
      <c r="I18" s="9">
        <f t="shared" si="3"/>
        <v>50.80275277935948</v>
      </c>
      <c r="J18" s="4">
        <f t="shared" si="9"/>
        <v>62975.300999999999</v>
      </c>
      <c r="K18" s="9">
        <f t="shared" si="4"/>
        <v>49.432660204618443</v>
      </c>
      <c r="L18" s="4">
        <f t="shared" si="9"/>
        <v>58981.991999999998</v>
      </c>
      <c r="M18" s="9">
        <f t="shared" si="5"/>
        <v>46.271301554573789</v>
      </c>
      <c r="N18" s="4">
        <f t="shared" si="9"/>
        <v>72305.671999999991</v>
      </c>
      <c r="O18" s="9">
        <f t="shared" si="6"/>
        <v>49.208604302260014</v>
      </c>
      <c r="P18" s="4">
        <f t="shared" si="9"/>
        <v>78252.960000000006</v>
      </c>
      <c r="Q18" s="9">
        <f t="shared" si="7"/>
        <v>50.878743109945887</v>
      </c>
      <c r="R18" s="4">
        <f t="shared" si="9"/>
        <v>78626.107000000004</v>
      </c>
      <c r="S18" s="9">
        <f t="shared" si="8"/>
        <v>50.417411171992185</v>
      </c>
    </row>
    <row r="19" spans="1:20" ht="17.25" x14ac:dyDescent="0.25">
      <c r="A19" s="10" t="s">
        <v>34</v>
      </c>
      <c r="B19" s="4">
        <v>34771.230000000003</v>
      </c>
      <c r="C19" s="9">
        <f t="shared" si="0"/>
        <v>32.376565034261759</v>
      </c>
      <c r="D19" s="4">
        <v>33885.593000000001</v>
      </c>
      <c r="E19" s="9">
        <f t="shared" si="1"/>
        <v>32.30643815000851</v>
      </c>
      <c r="F19" s="4">
        <v>33083.131999999998</v>
      </c>
      <c r="G19" s="9">
        <f t="shared" si="2"/>
        <v>28.93188579042199</v>
      </c>
      <c r="H19" s="4">
        <v>36993.639000000003</v>
      </c>
      <c r="I19" s="9">
        <f t="shared" si="3"/>
        <v>32.377189271260207</v>
      </c>
      <c r="J19" s="4">
        <v>42482.156000000003</v>
      </c>
      <c r="K19" s="9">
        <f t="shared" si="4"/>
        <v>33.346501707194584</v>
      </c>
      <c r="L19" s="4">
        <v>43358.087</v>
      </c>
      <c r="M19" s="9">
        <f t="shared" si="5"/>
        <v>34.014366934342362</v>
      </c>
      <c r="N19" s="4">
        <v>48633.45</v>
      </c>
      <c r="O19" s="9">
        <f t="shared" si="6"/>
        <v>33.098153031531844</v>
      </c>
      <c r="P19" s="4">
        <v>50207.213000000003</v>
      </c>
      <c r="Q19" s="9">
        <f t="shared" si="7"/>
        <v>32.643875611776679</v>
      </c>
      <c r="R19" s="4">
        <v>44109.334999999999</v>
      </c>
      <c r="S19" s="9">
        <f t="shared" si="8"/>
        <v>28.284224719636008</v>
      </c>
    </row>
    <row r="20" spans="1:20" x14ac:dyDescent="0.25">
      <c r="A20" t="s">
        <v>17</v>
      </c>
      <c r="B20" s="6"/>
      <c r="C20" s="8"/>
      <c r="D20" s="6"/>
      <c r="E20" s="8"/>
      <c r="F20" s="6"/>
      <c r="G20" s="8"/>
      <c r="H20" s="6"/>
      <c r="I20" s="8"/>
      <c r="J20" s="6"/>
      <c r="K20" s="8"/>
      <c r="L20" s="6"/>
      <c r="M20" s="8"/>
      <c r="N20" s="6"/>
      <c r="O20" s="8"/>
      <c r="P20" s="6"/>
      <c r="Q20" s="8"/>
      <c r="R20" s="6"/>
      <c r="S20" s="8"/>
    </row>
    <row r="21" spans="1:20" x14ac:dyDescent="0.25">
      <c r="A21" t="s">
        <v>18</v>
      </c>
      <c r="B21" s="6">
        <v>5442.3050000000003</v>
      </c>
      <c r="C21" s="8">
        <f t="shared" si="0"/>
        <v>5.0674980945105457</v>
      </c>
      <c r="D21" s="6">
        <v>4049.125</v>
      </c>
      <c r="E21" s="8">
        <f t="shared" si="1"/>
        <v>3.8604254726825409</v>
      </c>
      <c r="F21" s="6">
        <v>3955.0050000000001</v>
      </c>
      <c r="G21" s="8">
        <f t="shared" si="2"/>
        <v>3.4587339844531022</v>
      </c>
      <c r="H21" s="6">
        <v>4824.4849999999997</v>
      </c>
      <c r="I21" s="8">
        <f t="shared" si="3"/>
        <v>4.2224357539239588</v>
      </c>
      <c r="J21" s="6">
        <v>6094.5280000000002</v>
      </c>
      <c r="K21" s="8">
        <f t="shared" si="4"/>
        <v>4.7839188848264946</v>
      </c>
      <c r="L21" s="6">
        <v>5523.6869999999999</v>
      </c>
      <c r="M21" s="8">
        <f t="shared" si="5"/>
        <v>4.3333257864549415</v>
      </c>
      <c r="N21" s="6">
        <v>6296.2960000000003</v>
      </c>
      <c r="O21" s="8">
        <f t="shared" si="6"/>
        <v>4.285029512399837</v>
      </c>
      <c r="P21" s="6">
        <v>6926.3609999999999</v>
      </c>
      <c r="Q21" s="8">
        <f t="shared" si="7"/>
        <v>4.5034020694648218</v>
      </c>
      <c r="R21" s="6">
        <v>6019.86</v>
      </c>
      <c r="S21" s="8">
        <f t="shared" si="8"/>
        <v>3.8601142597309166</v>
      </c>
    </row>
    <row r="22" spans="1:20" x14ac:dyDescent="0.25">
      <c r="A22" t="s">
        <v>19</v>
      </c>
      <c r="B22" s="6">
        <v>1892.8779999999999</v>
      </c>
      <c r="C22" s="8">
        <f t="shared" si="0"/>
        <v>1.7625171059212834</v>
      </c>
      <c r="D22" s="6">
        <v>1963.723</v>
      </c>
      <c r="E22" s="8">
        <f t="shared" si="1"/>
        <v>1.8722085118371443</v>
      </c>
      <c r="F22" s="6">
        <v>1880.9069999999999</v>
      </c>
      <c r="G22" s="8">
        <f t="shared" si="2"/>
        <v>1.6448922220062254</v>
      </c>
      <c r="H22" s="6">
        <v>1901.5630000000001</v>
      </c>
      <c r="I22" s="8">
        <f t="shared" si="3"/>
        <v>1.6642662583755377</v>
      </c>
      <c r="J22" s="6">
        <v>2215.3739999999998</v>
      </c>
      <c r="K22" s="8">
        <f t="shared" si="4"/>
        <v>1.7389647755418649</v>
      </c>
      <c r="L22" s="6">
        <v>2133.7199999999998</v>
      </c>
      <c r="M22" s="8">
        <f t="shared" si="5"/>
        <v>1.6739007653899716</v>
      </c>
      <c r="N22" s="6">
        <v>3062.42</v>
      </c>
      <c r="O22" s="8">
        <f t="shared" si="6"/>
        <v>2.084171404801094</v>
      </c>
      <c r="P22" s="6">
        <v>2496.7559999999999</v>
      </c>
      <c r="Q22" s="8">
        <f t="shared" si="7"/>
        <v>1.6233482686433338</v>
      </c>
      <c r="R22" s="6">
        <v>2300.3330000000001</v>
      </c>
      <c r="S22" s="8">
        <f t="shared" si="8"/>
        <v>1.4750423125171681</v>
      </c>
    </row>
    <row r="23" spans="1:20" x14ac:dyDescent="0.25">
      <c r="A23" s="16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0" x14ac:dyDescent="0.25">
      <c r="A24" s="1" t="s">
        <v>5</v>
      </c>
      <c r="B24" s="4">
        <v>102352.071</v>
      </c>
      <c r="C24" s="5">
        <v>100</v>
      </c>
      <c r="D24" s="4">
        <v>100452.20699999999</v>
      </c>
      <c r="E24" s="5">
        <v>100</v>
      </c>
      <c r="F24" s="4">
        <v>108859.003</v>
      </c>
      <c r="G24" s="5">
        <v>100</v>
      </c>
      <c r="H24" s="4">
        <v>110080.33</v>
      </c>
      <c r="I24" s="5">
        <v>100</v>
      </c>
      <c r="J24" s="4">
        <v>120707.61900000001</v>
      </c>
      <c r="K24" s="5">
        <v>100</v>
      </c>
      <c r="L24" s="4">
        <v>124299.73299999999</v>
      </c>
      <c r="M24" s="5">
        <v>100</v>
      </c>
      <c r="N24" s="4">
        <v>141226.967</v>
      </c>
      <c r="O24" s="5">
        <v>100</v>
      </c>
      <c r="P24" s="4">
        <v>146338.231</v>
      </c>
      <c r="Q24" s="5">
        <v>100</v>
      </c>
      <c r="R24" s="4">
        <v>147374.345</v>
      </c>
      <c r="S24" s="5">
        <v>100</v>
      </c>
      <c r="T24" s="6"/>
    </row>
    <row r="25" spans="1:20" x14ac:dyDescent="0.25">
      <c r="A25" s="13" t="s">
        <v>17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  <c r="T25" s="6"/>
    </row>
    <row r="26" spans="1:20" x14ac:dyDescent="0.25">
      <c r="A26" t="s">
        <v>21</v>
      </c>
      <c r="B26" s="6">
        <v>54094.396999999997</v>
      </c>
      <c r="C26" s="8">
        <f>B26/$B$24*100</f>
        <v>52.851296970825331</v>
      </c>
      <c r="D26" s="6">
        <v>47813.4</v>
      </c>
      <c r="E26" s="8">
        <f>D26/$D$24*100</f>
        <v>47.598157798563854</v>
      </c>
      <c r="F26" s="6">
        <v>50906.267999999996</v>
      </c>
      <c r="G26" s="8">
        <f>F26/$F$24*100</f>
        <v>46.763489097911361</v>
      </c>
      <c r="H26" s="6">
        <v>45888.271999999997</v>
      </c>
      <c r="I26" s="8">
        <f>H26/$H$24*100</f>
        <v>41.686168637030789</v>
      </c>
      <c r="J26" s="6">
        <v>31529.9</v>
      </c>
      <c r="K26" s="8">
        <f>J26/$J$24*100</f>
        <v>26.120886370892627</v>
      </c>
      <c r="L26" s="6">
        <v>24178.452000000001</v>
      </c>
      <c r="M26" s="8">
        <f>L26/$L$24*100</f>
        <v>19.451732852877491</v>
      </c>
      <c r="N26" s="6">
        <v>49703.262999999999</v>
      </c>
      <c r="O26" s="8">
        <f>N26/$N$24*100</f>
        <v>35.193889705214723</v>
      </c>
      <c r="P26" s="6">
        <v>44658.218999999997</v>
      </c>
      <c r="Q26" s="8">
        <f>P26/$P$24*100</f>
        <v>30.517123717314853</v>
      </c>
      <c r="R26" s="6">
        <v>55992.667000000001</v>
      </c>
      <c r="S26" s="8">
        <f>R26/$R$24*100</f>
        <v>37.993496764989864</v>
      </c>
    </row>
    <row r="27" spans="1:20" x14ac:dyDescent="0.25">
      <c r="A27" t="s">
        <v>22</v>
      </c>
      <c r="B27" s="6">
        <v>15383.217000000001</v>
      </c>
      <c r="C27" s="8">
        <f t="shared" ref="C27:C40" si="10">B27/$B$24*100</f>
        <v>15.029707606014147</v>
      </c>
      <c r="D27" s="6">
        <v>8535.9369999999999</v>
      </c>
      <c r="E27" s="8">
        <f t="shared" ref="E27:E40" si="11">D27/$D$24*100</f>
        <v>8.4975106619608667</v>
      </c>
      <c r="F27" s="6">
        <v>17546.456999999999</v>
      </c>
      <c r="G27" s="8">
        <f t="shared" ref="G27:G40" si="12">F27/$F$24*100</f>
        <v>16.118517087649607</v>
      </c>
      <c r="H27" s="6">
        <v>15805.601000000001</v>
      </c>
      <c r="I27" s="8">
        <f t="shared" ref="I27:I40" si="13">H27/$H$24*100</f>
        <v>14.358242748727227</v>
      </c>
      <c r="J27" s="6">
        <v>17855.374</v>
      </c>
      <c r="K27" s="8">
        <f t="shared" ref="K27:K40" si="14">J27/$J$24*100</f>
        <v>14.792251017725732</v>
      </c>
      <c r="L27" s="6">
        <v>20069.439999999999</v>
      </c>
      <c r="M27" s="8">
        <f t="shared" ref="M27:M40" si="15">L27/$L$24*100</f>
        <v>16.146004110885741</v>
      </c>
      <c r="N27" s="6">
        <v>15895.181</v>
      </c>
      <c r="O27" s="8">
        <f t="shared" ref="O27:O40" si="16">N27/$N$24*100</f>
        <v>11.255060798692931</v>
      </c>
      <c r="P27" s="6">
        <v>16729.495999999999</v>
      </c>
      <c r="Q27" s="8">
        <f t="shared" ref="Q27:Q40" si="17">P27/$P$24*100</f>
        <v>11.432074780239757</v>
      </c>
      <c r="R27" s="6">
        <v>24504.61</v>
      </c>
      <c r="S27" s="8">
        <f t="shared" ref="S27:S40" si="18">R27/$R$24*100</f>
        <v>16.627459820092838</v>
      </c>
    </row>
    <row r="28" spans="1:20" x14ac:dyDescent="0.25">
      <c r="A28" t="s">
        <v>23</v>
      </c>
      <c r="B28" s="6">
        <v>6432.6620000000003</v>
      </c>
      <c r="C28" s="8">
        <f t="shared" si="10"/>
        <v>6.2848381446038353</v>
      </c>
      <c r="D28" s="6">
        <v>7781.9</v>
      </c>
      <c r="E28" s="8">
        <f t="shared" si="11"/>
        <v>7.7468681200802285</v>
      </c>
      <c r="F28" s="6">
        <v>10815.275</v>
      </c>
      <c r="G28" s="8">
        <f t="shared" si="12"/>
        <v>9.9351222241122308</v>
      </c>
      <c r="H28" s="6">
        <v>9486.9140000000007</v>
      </c>
      <c r="I28" s="8">
        <f t="shared" si="13"/>
        <v>8.6181736555477269</v>
      </c>
      <c r="J28" s="6">
        <v>19801.938999999998</v>
      </c>
      <c r="K28" s="8">
        <f t="shared" si="14"/>
        <v>16.404879131946092</v>
      </c>
      <c r="L28" s="6">
        <v>26624.89</v>
      </c>
      <c r="M28" s="8">
        <f t="shared" si="15"/>
        <v>21.419909244696449</v>
      </c>
      <c r="N28" s="6">
        <v>20654.64</v>
      </c>
      <c r="O28" s="8">
        <f t="shared" si="16"/>
        <v>14.625138837683881</v>
      </c>
      <c r="P28" s="6">
        <v>28923.951000000001</v>
      </c>
      <c r="Q28" s="8">
        <f t="shared" si="17"/>
        <v>19.765136425627556</v>
      </c>
      <c r="R28" s="6">
        <v>21873.31</v>
      </c>
      <c r="S28" s="8">
        <f t="shared" si="18"/>
        <v>14.842006592124296</v>
      </c>
    </row>
    <row r="29" spans="1:20" x14ac:dyDescent="0.25">
      <c r="A29" t="s">
        <v>24</v>
      </c>
      <c r="B29" s="6">
        <v>2811.7420000000002</v>
      </c>
      <c r="C29" s="8">
        <f t="shared" si="10"/>
        <v>2.7471276081946603</v>
      </c>
      <c r="D29" s="6">
        <v>7178.625</v>
      </c>
      <c r="E29" s="8">
        <f t="shared" si="11"/>
        <v>7.1463088909534855</v>
      </c>
      <c r="F29" s="6">
        <v>2888.3389999999999</v>
      </c>
      <c r="G29" s="8">
        <f t="shared" si="12"/>
        <v>2.6532844508965416</v>
      </c>
      <c r="H29" s="6">
        <v>7806.3190000000004</v>
      </c>
      <c r="I29" s="8">
        <f t="shared" si="13"/>
        <v>7.0914749256293108</v>
      </c>
      <c r="J29" s="6">
        <v>15630.888999999999</v>
      </c>
      <c r="K29" s="8">
        <f t="shared" si="14"/>
        <v>12.949380602064561</v>
      </c>
      <c r="L29" s="6">
        <v>16729.468000000001</v>
      </c>
      <c r="M29" s="8">
        <f t="shared" si="15"/>
        <v>13.458973399403845</v>
      </c>
      <c r="N29" s="6">
        <v>17556.530999999999</v>
      </c>
      <c r="O29" s="8">
        <f t="shared" si="16"/>
        <v>12.43142961499697</v>
      </c>
      <c r="P29" s="6">
        <v>19048.697</v>
      </c>
      <c r="Q29" s="8">
        <f t="shared" si="17"/>
        <v>13.016897136060091</v>
      </c>
      <c r="R29" s="6">
        <v>11014.54</v>
      </c>
      <c r="S29" s="8">
        <f t="shared" si="18"/>
        <v>7.4738517073646706</v>
      </c>
    </row>
    <row r="30" spans="1:20" x14ac:dyDescent="0.25">
      <c r="A30" t="s">
        <v>25</v>
      </c>
      <c r="B30" s="6">
        <v>198.35599999999999</v>
      </c>
      <c r="C30" s="8">
        <f t="shared" si="10"/>
        <v>0.19379773956894336</v>
      </c>
      <c r="D30" s="6">
        <v>1358.0250000000001</v>
      </c>
      <c r="E30" s="8">
        <f t="shared" si="11"/>
        <v>1.3519115612860555</v>
      </c>
      <c r="F30" s="6">
        <v>230.041</v>
      </c>
      <c r="G30" s="8">
        <f t="shared" si="12"/>
        <v>0.21132014225777906</v>
      </c>
      <c r="H30" s="6">
        <v>721.62599999999998</v>
      </c>
      <c r="I30" s="8">
        <f t="shared" si="13"/>
        <v>0.65554490979451097</v>
      </c>
      <c r="J30" s="6">
        <v>2196.5529999999999</v>
      </c>
      <c r="K30" s="8">
        <f t="shared" si="14"/>
        <v>1.819730202780323</v>
      </c>
      <c r="L30" s="6">
        <v>2599.2890000000002</v>
      </c>
      <c r="M30" s="8">
        <f t="shared" si="15"/>
        <v>2.0911460847627086</v>
      </c>
      <c r="N30" s="6">
        <v>3487.88</v>
      </c>
      <c r="O30" s="8">
        <f t="shared" si="16"/>
        <v>2.4696982977762314</v>
      </c>
      <c r="P30" s="6">
        <v>3697.5929999999998</v>
      </c>
      <c r="Q30" s="8">
        <f t="shared" si="17"/>
        <v>2.5267443611505733</v>
      </c>
      <c r="R30" s="6">
        <v>5324.0659999999998</v>
      </c>
      <c r="S30" s="8">
        <f t="shared" si="18"/>
        <v>3.6126138508028651</v>
      </c>
    </row>
    <row r="31" spans="1:20" x14ac:dyDescent="0.25">
      <c r="A31" t="s">
        <v>26</v>
      </c>
      <c r="B31" s="6">
        <v>1058.913</v>
      </c>
      <c r="C31" s="8">
        <f t="shared" si="10"/>
        <v>1.0345789681187789</v>
      </c>
      <c r="D31" s="6">
        <v>1868.903</v>
      </c>
      <c r="E31" s="8">
        <f t="shared" si="11"/>
        <v>1.8604897351832201</v>
      </c>
      <c r="F31" s="6">
        <v>1417.653</v>
      </c>
      <c r="G31" s="8">
        <f t="shared" si="12"/>
        <v>1.3022836521844685</v>
      </c>
      <c r="H31" s="6">
        <v>1576.4580000000001</v>
      </c>
      <c r="I31" s="8">
        <f t="shared" si="13"/>
        <v>1.4320978143870027</v>
      </c>
      <c r="J31" s="6">
        <v>2476.9960000000001</v>
      </c>
      <c r="K31" s="8">
        <f t="shared" si="14"/>
        <v>2.0520626788272578</v>
      </c>
      <c r="L31" s="6">
        <v>2826.5709999999999</v>
      </c>
      <c r="M31" s="8">
        <f t="shared" si="15"/>
        <v>2.2739960350518214</v>
      </c>
      <c r="N31" s="6">
        <v>2372.3150000000001</v>
      </c>
      <c r="O31" s="8">
        <f t="shared" si="16"/>
        <v>1.6797889598521223</v>
      </c>
      <c r="P31" s="6">
        <v>3287.79</v>
      </c>
      <c r="Q31" s="8">
        <f t="shared" si="17"/>
        <v>2.2467061256193537</v>
      </c>
      <c r="R31" s="6">
        <v>2160.0830000000001</v>
      </c>
      <c r="S31" s="8">
        <f t="shared" si="18"/>
        <v>1.4657116881503358</v>
      </c>
    </row>
    <row r="32" spans="1:20" x14ac:dyDescent="0.25">
      <c r="A32" t="s">
        <v>27</v>
      </c>
      <c r="B32" s="6">
        <v>551.05899999999997</v>
      </c>
      <c r="C32" s="8">
        <f t="shared" si="10"/>
        <v>0.53839555430197406</v>
      </c>
      <c r="D32" s="6">
        <v>1602.0730000000001</v>
      </c>
      <c r="E32" s="8">
        <f t="shared" si="11"/>
        <v>1.5948609272467256</v>
      </c>
      <c r="F32" s="6">
        <v>1662.1510000000001</v>
      </c>
      <c r="G32" s="8">
        <f t="shared" si="12"/>
        <v>1.526884276167769</v>
      </c>
      <c r="H32" s="6">
        <v>1630.8910000000001</v>
      </c>
      <c r="I32" s="8">
        <f t="shared" si="13"/>
        <v>1.4815462489983451</v>
      </c>
      <c r="J32" s="6">
        <v>2155.4009999999998</v>
      </c>
      <c r="K32" s="8">
        <f t="shared" si="14"/>
        <v>1.785637905756388</v>
      </c>
      <c r="L32" s="6">
        <v>810.24800000000005</v>
      </c>
      <c r="M32" s="8">
        <f t="shared" si="15"/>
        <v>0.65185015320990281</v>
      </c>
      <c r="N32" s="6">
        <v>2400.1289999999999</v>
      </c>
      <c r="O32" s="8">
        <f t="shared" si="16"/>
        <v>1.6994834987853276</v>
      </c>
      <c r="P32" s="6">
        <v>2116.7809999999999</v>
      </c>
      <c r="Q32" s="8">
        <f t="shared" si="17"/>
        <v>1.4464989671769368</v>
      </c>
      <c r="R32" s="6">
        <v>2072.2240000000002</v>
      </c>
      <c r="S32" s="8">
        <f t="shared" si="18"/>
        <v>1.4060954774726904</v>
      </c>
    </row>
    <row r="33" spans="1:19" x14ac:dyDescent="0.25">
      <c r="A33" t="s">
        <v>28</v>
      </c>
      <c r="B33" s="6">
        <v>883.23199999999997</v>
      </c>
      <c r="C33" s="8">
        <f t="shared" si="10"/>
        <v>0.86293515252856978</v>
      </c>
      <c r="D33" s="6">
        <v>232.05600000000001</v>
      </c>
      <c r="E33" s="8">
        <f t="shared" si="11"/>
        <v>0.23101135050223437</v>
      </c>
      <c r="F33" s="6">
        <v>856.726</v>
      </c>
      <c r="G33" s="8">
        <f t="shared" si="12"/>
        <v>0.78700518688380794</v>
      </c>
      <c r="H33" s="6">
        <v>1069.7919999999999</v>
      </c>
      <c r="I33" s="8">
        <f t="shared" si="13"/>
        <v>0.97182848198220317</v>
      </c>
      <c r="J33" s="6">
        <v>704.19399999999996</v>
      </c>
      <c r="K33" s="8">
        <f t="shared" si="14"/>
        <v>0.58338819523894336</v>
      </c>
      <c r="L33" s="6">
        <v>1765.934</v>
      </c>
      <c r="M33" s="8">
        <f t="shared" si="15"/>
        <v>1.4207061892884356</v>
      </c>
      <c r="N33" s="6">
        <v>1793.2329999999999</v>
      </c>
      <c r="O33" s="8">
        <f t="shared" si="16"/>
        <v>1.2697525395415452</v>
      </c>
      <c r="P33" s="6">
        <v>592.04999999999995</v>
      </c>
      <c r="Q33" s="8">
        <f t="shared" si="17"/>
        <v>0.4045764363517555</v>
      </c>
      <c r="R33" s="6">
        <v>1752.913</v>
      </c>
      <c r="S33" s="8">
        <f t="shared" si="18"/>
        <v>1.1894288656550094</v>
      </c>
    </row>
    <row r="34" spans="1:19" x14ac:dyDescent="0.25">
      <c r="A34" t="s">
        <v>7</v>
      </c>
      <c r="B34" s="6">
        <v>58.673000000000002</v>
      </c>
      <c r="C34" s="8">
        <f t="shared" si="10"/>
        <v>5.7324682760937981E-2</v>
      </c>
      <c r="D34" s="6">
        <v>289.29599999999999</v>
      </c>
      <c r="E34" s="8">
        <f t="shared" si="11"/>
        <v>0.28799367245360769</v>
      </c>
      <c r="F34" s="6">
        <v>558.61699999999996</v>
      </c>
      <c r="G34" s="8">
        <f t="shared" si="12"/>
        <v>0.51315645431733381</v>
      </c>
      <c r="H34" s="6">
        <v>101.01900000000001</v>
      </c>
      <c r="I34" s="8">
        <f t="shared" si="13"/>
        <v>9.1768438557551568E-2</v>
      </c>
      <c r="J34" s="6">
        <v>772.90599999999995</v>
      </c>
      <c r="K34" s="8">
        <f t="shared" si="14"/>
        <v>0.64031252244317727</v>
      </c>
      <c r="L34" s="6">
        <v>582.66099999999994</v>
      </c>
      <c r="M34" s="8">
        <f t="shared" si="15"/>
        <v>0.46875482829878645</v>
      </c>
      <c r="N34" s="6">
        <v>405.77199999999999</v>
      </c>
      <c r="O34" s="8">
        <f t="shared" si="16"/>
        <v>0.28731906421243186</v>
      </c>
      <c r="P34" s="6">
        <v>745.71</v>
      </c>
      <c r="Q34" s="8">
        <f t="shared" si="17"/>
        <v>0.50957975568257352</v>
      </c>
      <c r="R34" s="6">
        <v>1672.6179999999999</v>
      </c>
      <c r="S34" s="8">
        <f t="shared" si="18"/>
        <v>1.134945162945423</v>
      </c>
    </row>
    <row r="35" spans="1:19" x14ac:dyDescent="0.25">
      <c r="A35" t="s">
        <v>29</v>
      </c>
      <c r="B35" s="6">
        <f>1078970/1000</f>
        <v>1078.97</v>
      </c>
      <c r="C35" s="8">
        <f t="shared" ref="C35" si="19">B35/$B$27*100</f>
        <v>7.0139425323064737</v>
      </c>
      <c r="D35" s="6">
        <f>1659660/1000</f>
        <v>1659.66</v>
      </c>
      <c r="E35" s="8">
        <f t="shared" ref="E35" si="20">D35/$D$27*100</f>
        <v>19.443208168007803</v>
      </c>
      <c r="F35" s="6">
        <f>1239178/1000</f>
        <v>1239.1780000000001</v>
      </c>
      <c r="G35" s="8">
        <f t="shared" ref="G35" si="21">F35/$F$27*100</f>
        <v>7.0622690381311752</v>
      </c>
      <c r="H35" s="6">
        <f>2563159/1000</f>
        <v>2563.1590000000001</v>
      </c>
      <c r="I35" s="8">
        <f t="shared" ref="I35" si="22">H35/$H$27*100</f>
        <v>16.216776571798817</v>
      </c>
      <c r="J35" s="6">
        <f>1022824/1000</f>
        <v>1022.824</v>
      </c>
      <c r="K35" s="8">
        <f t="shared" ref="K35" si="23">J35/$J$27*100</f>
        <v>5.7283818305906102</v>
      </c>
      <c r="L35" s="6">
        <f>2604890/1000</f>
        <v>2604.89</v>
      </c>
      <c r="M35" s="8">
        <f t="shared" ref="M35" si="24">L35/$L$27*100</f>
        <v>12.979385573289539</v>
      </c>
      <c r="N35" s="6">
        <f>2147835/1000</f>
        <v>2147.835</v>
      </c>
      <c r="O35" s="8">
        <f t="shared" ref="O35" si="25">N35/$N$27*100</f>
        <v>13.512491616169706</v>
      </c>
      <c r="P35" s="6">
        <f>762242/1000</f>
        <v>762.24199999999996</v>
      </c>
      <c r="Q35" s="8">
        <f t="shared" ref="Q35" si="26">P35/$P$27*100</f>
        <v>4.5562759332379166</v>
      </c>
      <c r="R35" s="6">
        <f>1026609/1000</f>
        <v>1026.6089999999999</v>
      </c>
      <c r="S35" s="8">
        <f t="shared" ref="S35" si="27">R35/$R$27*100</f>
        <v>4.1894525152614142</v>
      </c>
    </row>
    <row r="36" spans="1:19" x14ac:dyDescent="0.25">
      <c r="A36" s="1" t="s">
        <v>16</v>
      </c>
      <c r="B36" s="4">
        <f>SUM(B26:B35)</f>
        <v>82551.22099999999</v>
      </c>
      <c r="C36" s="9">
        <f t="shared" si="10"/>
        <v>80.654177481176703</v>
      </c>
      <c r="D36" s="4">
        <f t="shared" ref="D36:R36" si="28">SUM(D26:D35)</f>
        <v>78319.875</v>
      </c>
      <c r="E36" s="9">
        <f t="shared" si="11"/>
        <v>77.967301405333984</v>
      </c>
      <c r="F36" s="4">
        <f t="shared" si="28"/>
        <v>88120.704999999973</v>
      </c>
      <c r="G36" s="9">
        <f t="shared" si="12"/>
        <v>80.949395614067825</v>
      </c>
      <c r="H36" s="4">
        <f t="shared" si="28"/>
        <v>86650.051000000007</v>
      </c>
      <c r="I36" s="9">
        <f t="shared" si="13"/>
        <v>78.715290006852285</v>
      </c>
      <c r="J36" s="4">
        <f t="shared" si="28"/>
        <v>94146.975999999995</v>
      </c>
      <c r="K36" s="9">
        <f t="shared" si="14"/>
        <v>77.995885247309857</v>
      </c>
      <c r="L36" s="4">
        <f t="shared" si="28"/>
        <v>98791.842999999993</v>
      </c>
      <c r="M36" s="9">
        <f t="shared" si="15"/>
        <v>79.478725026706215</v>
      </c>
      <c r="N36" s="4">
        <f t="shared" si="28"/>
        <v>116416.77900000001</v>
      </c>
      <c r="O36" s="9">
        <f t="shared" si="16"/>
        <v>82.432400463574368</v>
      </c>
      <c r="P36" s="4">
        <f t="shared" si="28"/>
        <v>120562.52899999999</v>
      </c>
      <c r="Q36" s="9">
        <f t="shared" si="17"/>
        <v>82.386214577105278</v>
      </c>
      <c r="R36" s="4">
        <f t="shared" si="28"/>
        <v>127393.64000000001</v>
      </c>
      <c r="S36" s="9">
        <f t="shared" si="18"/>
        <v>86.442209463254954</v>
      </c>
    </row>
    <row r="37" spans="1:19" ht="17.25" x14ac:dyDescent="0.25">
      <c r="A37" s="10" t="s">
        <v>35</v>
      </c>
      <c r="B37" s="4">
        <v>34771.230000000003</v>
      </c>
      <c r="C37" s="9">
        <f t="shared" si="10"/>
        <v>33.972180201414787</v>
      </c>
      <c r="D37" s="4">
        <v>33885.593000000001</v>
      </c>
      <c r="E37" s="9">
        <f t="shared" si="11"/>
        <v>33.73304978754723</v>
      </c>
      <c r="F37" s="4">
        <v>33083.131999999998</v>
      </c>
      <c r="G37" s="9">
        <f t="shared" si="12"/>
        <v>30.390809293008132</v>
      </c>
      <c r="H37" s="4">
        <v>36993.639000000003</v>
      </c>
      <c r="I37" s="9">
        <f t="shared" si="13"/>
        <v>33.606039335092838</v>
      </c>
      <c r="J37" s="4">
        <v>42482.156000000003</v>
      </c>
      <c r="K37" s="9">
        <f t="shared" si="14"/>
        <v>35.194262261108804</v>
      </c>
      <c r="L37" s="4">
        <v>43358.087</v>
      </c>
      <c r="M37" s="9">
        <f t="shared" si="15"/>
        <v>34.881882650544391</v>
      </c>
      <c r="N37" s="4">
        <v>48633.45</v>
      </c>
      <c r="O37" s="9">
        <f t="shared" si="16"/>
        <v>34.436376446433201</v>
      </c>
      <c r="P37" s="4">
        <v>50207.213000000003</v>
      </c>
      <c r="Q37" s="9">
        <f t="shared" si="17"/>
        <v>34.309020040019483</v>
      </c>
      <c r="R37" s="4">
        <v>44109.334999999999</v>
      </c>
      <c r="S37" s="9">
        <f t="shared" si="18"/>
        <v>29.930131326453051</v>
      </c>
    </row>
    <row r="38" spans="1:19" x14ac:dyDescent="0.25">
      <c r="A38" t="s">
        <v>17</v>
      </c>
      <c r="B38" s="6"/>
      <c r="C38" s="8"/>
      <c r="D38" s="6"/>
      <c r="E38" s="8"/>
      <c r="F38" s="6"/>
      <c r="G38" s="8"/>
      <c r="H38" s="6"/>
      <c r="I38" s="8"/>
      <c r="J38" s="6"/>
      <c r="K38" s="8"/>
      <c r="L38" s="6"/>
      <c r="M38" s="8"/>
      <c r="N38" s="6"/>
      <c r="O38" s="8"/>
      <c r="P38" s="6"/>
      <c r="Q38" s="8"/>
      <c r="R38" s="6"/>
      <c r="S38" s="8"/>
    </row>
    <row r="39" spans="1:19" x14ac:dyDescent="0.25">
      <c r="A39" t="s">
        <v>30</v>
      </c>
      <c r="B39" s="6">
        <v>6137.5720000000001</v>
      </c>
      <c r="C39" s="8">
        <f t="shared" si="10"/>
        <v>5.996529371643101</v>
      </c>
      <c r="D39" s="6">
        <v>6733.1469999999999</v>
      </c>
      <c r="E39" s="8">
        <f t="shared" si="11"/>
        <v>6.7028363050301127</v>
      </c>
      <c r="F39" s="6">
        <v>6609.2619999999997</v>
      </c>
      <c r="G39" s="8">
        <f t="shared" si="12"/>
        <v>6.0713967773524429</v>
      </c>
      <c r="H39" s="6">
        <v>6246.5190000000002</v>
      </c>
      <c r="I39" s="8">
        <f t="shared" si="13"/>
        <v>5.6745096966914979</v>
      </c>
      <c r="J39" s="6">
        <v>6294.2889999999998</v>
      </c>
      <c r="K39" s="8">
        <f t="shared" si="14"/>
        <v>5.2144918872105324</v>
      </c>
      <c r="L39" s="6">
        <v>6278.3040000000001</v>
      </c>
      <c r="M39" s="8">
        <f t="shared" si="15"/>
        <v>5.0509392485983868</v>
      </c>
      <c r="N39" s="6">
        <v>5853.7280000000001</v>
      </c>
      <c r="O39" s="8">
        <f t="shared" si="16"/>
        <v>4.1449081038467668</v>
      </c>
      <c r="P39" s="6">
        <v>7190.4639999999999</v>
      </c>
      <c r="Q39" s="8">
        <f t="shared" si="17"/>
        <v>4.9135922655782274</v>
      </c>
      <c r="R39" s="6">
        <v>5440.8540000000003</v>
      </c>
      <c r="S39" s="8">
        <f t="shared" si="18"/>
        <v>3.6918596652626348</v>
      </c>
    </row>
    <row r="40" spans="1:19" x14ac:dyDescent="0.25">
      <c r="A40" t="s">
        <v>19</v>
      </c>
      <c r="B40" s="6">
        <v>685.49300000000005</v>
      </c>
      <c r="C40" s="8">
        <f t="shared" si="10"/>
        <v>0.66974023417660011</v>
      </c>
      <c r="D40" s="6">
        <v>687.28</v>
      </c>
      <c r="E40" s="8">
        <f t="shared" si="11"/>
        <v>0.68418606273130467</v>
      </c>
      <c r="F40" s="6">
        <v>646.6</v>
      </c>
      <c r="G40" s="8">
        <f t="shared" si="12"/>
        <v>0.59397935143683067</v>
      </c>
      <c r="H40" s="6">
        <v>764.36199999999997</v>
      </c>
      <c r="I40" s="8">
        <f t="shared" si="13"/>
        <v>0.69436746783008374</v>
      </c>
      <c r="J40" s="6">
        <v>1072.395</v>
      </c>
      <c r="K40" s="8">
        <f t="shared" si="14"/>
        <v>0.88842362137886255</v>
      </c>
      <c r="L40" s="6">
        <v>864.85699999999997</v>
      </c>
      <c r="M40" s="8">
        <f t="shared" si="15"/>
        <v>0.69578347364591686</v>
      </c>
      <c r="N40" s="6">
        <v>554.66700000000003</v>
      </c>
      <c r="O40" s="8">
        <f t="shared" si="16"/>
        <v>0.39274864551895389</v>
      </c>
      <c r="P40" s="6">
        <v>470.89699999999999</v>
      </c>
      <c r="Q40" s="8">
        <f t="shared" si="17"/>
        <v>0.32178672434546512</v>
      </c>
      <c r="R40" s="6">
        <v>439.35</v>
      </c>
      <c r="S40" s="8">
        <f t="shared" si="18"/>
        <v>0.29811837331660407</v>
      </c>
    </row>
    <row r="41" spans="1:19" x14ac:dyDescent="0.25">
      <c r="G41" s="11"/>
    </row>
    <row r="42" spans="1:19" x14ac:dyDescent="0.25">
      <c r="A42" s="12" t="s">
        <v>31</v>
      </c>
    </row>
    <row r="44" spans="1:19" x14ac:dyDescent="0.25">
      <c r="A44" s="12" t="s">
        <v>32</v>
      </c>
    </row>
    <row r="45" spans="1:19" x14ac:dyDescent="0.25">
      <c r="A45" t="s">
        <v>33</v>
      </c>
    </row>
  </sheetData>
  <mergeCells count="3">
    <mergeCell ref="A1:S1"/>
    <mergeCell ref="A5:S5"/>
    <mergeCell ref="A23:S23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 Mais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cp:lastPrinted>2018-11-06T14:38:48Z</cp:lastPrinted>
  <dcterms:created xsi:type="dcterms:W3CDTF">2018-11-06T13:42:46Z</dcterms:created>
  <dcterms:modified xsi:type="dcterms:W3CDTF">2018-11-14T13:12:00Z</dcterms:modified>
</cp:coreProperties>
</file>